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UPTRP\"/>
    </mc:Choice>
  </mc:AlternateContent>
  <xr:revisionPtr revIDLastSave="0" documentId="13_ncr:1_{58C6A43D-31B6-4737-BFC2-107C9B49B0EA}" xr6:coauthVersionLast="40" xr6:coauthVersionMax="40" xr10:uidLastSave="{00000000-0000-0000-0000-000000000000}"/>
  <bookViews>
    <workbookView xWindow="0" yWindow="0" windowWidth="15360" windowHeight="7800" activeTab="5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8" l="1"/>
  <c r="E61" i="8"/>
  <c r="D61" i="8"/>
  <c r="C61" i="8"/>
  <c r="B61" i="8"/>
  <c r="G61" i="8" s="1"/>
  <c r="E44" i="8" l="1"/>
  <c r="F44" i="8"/>
  <c r="G49" i="8" l="1"/>
  <c r="D44" i="8"/>
  <c r="D64" i="8"/>
  <c r="C15" i="6" l="1"/>
  <c r="B73" i="6"/>
  <c r="B83" i="6" s="1"/>
  <c r="C10" i="6"/>
  <c r="G16" i="8" l="1"/>
  <c r="G14" i="8"/>
  <c r="D15" i="6"/>
  <c r="D21" i="16" l="1"/>
  <c r="G22" i="16"/>
  <c r="E21" i="16"/>
  <c r="G11" i="10"/>
  <c r="G29" i="10"/>
  <c r="F29" i="10"/>
  <c r="D21" i="3"/>
  <c r="E21" i="3"/>
  <c r="H21" i="3"/>
  <c r="F66" i="1"/>
  <c r="F62" i="1"/>
  <c r="B11" i="1"/>
  <c r="B84" i="6" l="1"/>
  <c r="B56" i="6"/>
  <c r="B15" i="6"/>
  <c r="G15" i="8" l="1"/>
  <c r="C10" i="16"/>
  <c r="D10" i="16"/>
  <c r="D32" i="16" s="1"/>
  <c r="E10" i="16"/>
  <c r="F10" i="16"/>
  <c r="B10" i="16"/>
  <c r="C21" i="16"/>
  <c r="F21" i="16"/>
  <c r="B21" i="16"/>
  <c r="B32" i="16" l="1"/>
  <c r="D45" i="14"/>
  <c r="E45" i="14"/>
  <c r="F45" i="14"/>
  <c r="G45" i="14"/>
  <c r="C45" i="14"/>
  <c r="C39" i="10"/>
  <c r="H71" i="10"/>
  <c r="H73" i="10"/>
  <c r="H74" i="10"/>
  <c r="H75" i="10"/>
  <c r="H77" i="10"/>
  <c r="H78" i="10"/>
  <c r="H79" i="10"/>
  <c r="H80" i="10"/>
  <c r="H81" i="10"/>
  <c r="H82" i="10"/>
  <c r="H83" i="10"/>
  <c r="H50" i="10"/>
  <c r="H51" i="10"/>
  <c r="H52" i="10"/>
  <c r="H53" i="10"/>
  <c r="H54" i="10"/>
  <c r="H55" i="10"/>
  <c r="H56" i="10"/>
  <c r="H57" i="10"/>
  <c r="H58" i="10"/>
  <c r="H60" i="10"/>
  <c r="H61" i="10"/>
  <c r="H62" i="10"/>
  <c r="H64" i="10"/>
  <c r="H65" i="10"/>
  <c r="H66" i="10"/>
  <c r="H67" i="10"/>
  <c r="H68" i="10"/>
  <c r="H69" i="10"/>
  <c r="H70" i="10"/>
  <c r="H40" i="10"/>
  <c r="H41" i="10"/>
  <c r="H42" i="10"/>
  <c r="H43" i="10"/>
  <c r="H44" i="10"/>
  <c r="H45" i="10"/>
  <c r="H46" i="10"/>
  <c r="H47" i="10"/>
  <c r="H48" i="10"/>
  <c r="B19" i="1"/>
  <c r="G66" i="1" l="1"/>
  <c r="G62" i="1"/>
  <c r="G11" i="1"/>
  <c r="C60" i="1"/>
  <c r="C19" i="1"/>
  <c r="C11" i="1"/>
  <c r="G19" i="10" l="1"/>
  <c r="D19" i="10"/>
  <c r="F11" i="1"/>
  <c r="B60" i="1"/>
  <c r="B27" i="1"/>
  <c r="D29" i="10" l="1"/>
  <c r="E29" i="10"/>
  <c r="B12" i="12" l="1"/>
  <c r="H28" i="10"/>
  <c r="C19" i="10"/>
  <c r="F11" i="10"/>
  <c r="E11" i="10"/>
  <c r="D11" i="10"/>
  <c r="C11" i="10"/>
  <c r="G72" i="1"/>
  <c r="F72" i="1"/>
  <c r="F75" i="1" s="1"/>
  <c r="H11" i="10" l="1"/>
  <c r="D54" i="14"/>
  <c r="E54" i="14"/>
  <c r="F54" i="14"/>
  <c r="G54" i="14"/>
  <c r="F49" i="10" l="1"/>
  <c r="F39" i="10"/>
  <c r="F19" i="10"/>
  <c r="E19" i="10"/>
  <c r="G49" i="10"/>
  <c r="E49" i="10" l="1"/>
  <c r="H49" i="10" s="1"/>
  <c r="F44" i="1"/>
  <c r="H59" i="14" l="1"/>
  <c r="H54" i="14" s="1"/>
  <c r="E26" i="14"/>
  <c r="H26" i="14" s="1"/>
  <c r="G13" i="12"/>
  <c r="G12" i="12" s="1"/>
  <c r="C10" i="12" l="1"/>
  <c r="C29" i="10"/>
  <c r="H38" i="10"/>
  <c r="H36" i="10"/>
  <c r="H34" i="10"/>
  <c r="H20" i="10"/>
  <c r="H37" i="10"/>
  <c r="H35" i="10"/>
  <c r="H33" i="10"/>
  <c r="H32" i="10"/>
  <c r="H31" i="10"/>
  <c r="H30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10" i="6"/>
  <c r="H29" i="10" l="1"/>
  <c r="G23" i="16"/>
  <c r="G21" i="16" s="1"/>
  <c r="C73" i="6"/>
  <c r="D73" i="6"/>
  <c r="D56" i="6"/>
  <c r="C56" i="6"/>
  <c r="G39" i="8"/>
  <c r="C83" i="6" l="1"/>
  <c r="C84" i="6" s="1"/>
  <c r="D83" i="6"/>
  <c r="D84" i="6" s="1"/>
  <c r="G11" i="12" l="1"/>
  <c r="G10" i="12" s="1"/>
  <c r="G14" i="12" s="1"/>
  <c r="B10" i="12"/>
  <c r="C12" i="12"/>
  <c r="D12" i="12"/>
  <c r="E12" i="12"/>
  <c r="F12" i="12"/>
  <c r="C70" i="8" l="1"/>
  <c r="D70" i="8"/>
  <c r="B33" i="1"/>
  <c r="C27" i="1"/>
  <c r="F33" i="1"/>
  <c r="F29" i="1"/>
  <c r="D10" i="12" l="1"/>
  <c r="E10" i="12"/>
  <c r="F10" i="12"/>
  <c r="F58" i="1" l="1"/>
  <c r="F40" i="1"/>
  <c r="F25" i="1"/>
  <c r="F21" i="1"/>
  <c r="F48" i="1" s="1"/>
  <c r="F59" i="1" s="1"/>
  <c r="F76" i="1" s="1"/>
  <c r="C43" i="1"/>
  <c r="B43" i="1"/>
  <c r="C40" i="1"/>
  <c r="B40" i="1"/>
  <c r="B48" i="1" s="1"/>
  <c r="B61" i="1" s="1"/>
  <c r="C33" i="1"/>
  <c r="C48" i="1" s="1"/>
  <c r="C61" i="1" l="1"/>
  <c r="D14" i="12"/>
  <c r="F14" i="12"/>
  <c r="B14" i="12"/>
  <c r="C14" i="12"/>
  <c r="E14" i="12" l="1"/>
  <c r="D59" i="10"/>
  <c r="E59" i="10"/>
  <c r="F59" i="10"/>
  <c r="G59" i="10"/>
  <c r="C59" i="10"/>
  <c r="D49" i="10"/>
  <c r="H19" i="10"/>
  <c r="C49" i="10"/>
  <c r="B70" i="8"/>
  <c r="H59" i="10" l="1"/>
  <c r="G40" i="1"/>
  <c r="B19" i="6" l="1"/>
  <c r="B24" i="6" s="1"/>
  <c r="C19" i="6"/>
  <c r="C24" i="6" s="1"/>
  <c r="B25" i="6" l="1"/>
  <c r="B26" i="6" s="1"/>
  <c r="G17" i="8"/>
  <c r="G13" i="8"/>
  <c r="D19" i="6" l="1"/>
  <c r="D18" i="8" l="1"/>
  <c r="G18" i="8" s="1"/>
  <c r="D17" i="8"/>
  <c r="D63" i="6"/>
  <c r="G57" i="8" l="1"/>
  <c r="H47" i="14"/>
  <c r="H45" i="14" s="1"/>
  <c r="H44" i="14" l="1"/>
  <c r="H72" i="14"/>
  <c r="G72" i="14"/>
  <c r="F72" i="14"/>
  <c r="E72" i="14"/>
  <c r="D72" i="14"/>
  <c r="C72" i="14"/>
  <c r="H62" i="14"/>
  <c r="G62" i="14"/>
  <c r="G44" i="14" s="1"/>
  <c r="F62" i="14"/>
  <c r="E62" i="14"/>
  <c r="D62" i="14"/>
  <c r="D44" i="14" s="1"/>
  <c r="C62" i="14"/>
  <c r="C54" i="14"/>
  <c r="H39" i="14"/>
  <c r="G39" i="14"/>
  <c r="F39" i="14"/>
  <c r="E39" i="14"/>
  <c r="D39" i="14"/>
  <c r="C39" i="14"/>
  <c r="G70" i="8"/>
  <c r="F70" i="8"/>
  <c r="E70" i="8"/>
  <c r="G64" i="8"/>
  <c r="F64" i="8"/>
  <c r="E64" i="8"/>
  <c r="C64" i="8"/>
  <c r="B64" i="8"/>
  <c r="G58" i="8"/>
  <c r="G63" i="8" s="1"/>
  <c r="F58" i="8"/>
  <c r="E58" i="8"/>
  <c r="D58" i="8"/>
  <c r="C58" i="8"/>
  <c r="B58" i="8"/>
  <c r="F53" i="8"/>
  <c r="E53" i="8"/>
  <c r="D53" i="8"/>
  <c r="C53" i="8"/>
  <c r="G53" i="8" s="1"/>
  <c r="B53" i="8"/>
  <c r="G44" i="8"/>
  <c r="E63" i="8"/>
  <c r="C44" i="8"/>
  <c r="B44" i="8"/>
  <c r="D57" i="6"/>
  <c r="C57" i="6"/>
  <c r="C65" i="6" s="1"/>
  <c r="C66" i="6" s="1"/>
  <c r="B57" i="6"/>
  <c r="B65" i="6" s="1"/>
  <c r="B66" i="6" s="1"/>
  <c r="D45" i="6"/>
  <c r="C45" i="6"/>
  <c r="B45" i="6"/>
  <c r="D41" i="6"/>
  <c r="C41" i="6"/>
  <c r="B41" i="6"/>
  <c r="G58" i="1"/>
  <c r="D63" i="8" l="1"/>
  <c r="E44" i="14"/>
  <c r="C63" i="8"/>
  <c r="B63" i="8"/>
  <c r="C44" i="14"/>
  <c r="F44" i="14"/>
  <c r="G75" i="1"/>
  <c r="B49" i="6"/>
  <c r="F63" i="8"/>
  <c r="C49" i="6"/>
  <c r="D49" i="6"/>
  <c r="D39" i="10" l="1"/>
  <c r="E39" i="10"/>
  <c r="G39" i="10"/>
  <c r="H39" i="10" l="1"/>
  <c r="G38" i="8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B38" i="8"/>
  <c r="B41" i="8" s="1"/>
  <c r="B66" i="8" s="1"/>
  <c r="F66" i="8" l="1"/>
  <c r="F41" i="8"/>
  <c r="C66" i="8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G76" i="10"/>
  <c r="F76" i="10"/>
  <c r="E76" i="10"/>
  <c r="D76" i="10"/>
  <c r="C76" i="10"/>
  <c r="G72" i="10"/>
  <c r="F72" i="10"/>
  <c r="H72" i="10" s="1"/>
  <c r="D72" i="10"/>
  <c r="C72" i="10"/>
  <c r="G63" i="10"/>
  <c r="F63" i="10"/>
  <c r="E63" i="10"/>
  <c r="H63" i="10" s="1"/>
  <c r="D63" i="10"/>
  <c r="D10" i="10" s="1"/>
  <c r="D84" i="10" s="1"/>
  <c r="C63" i="10"/>
  <c r="G32" i="8"/>
  <c r="F32" i="8"/>
  <c r="E32" i="8"/>
  <c r="D32" i="8"/>
  <c r="C32" i="8"/>
  <c r="B32" i="8"/>
  <c r="D31" i="6"/>
  <c r="C31" i="6"/>
  <c r="B31" i="6"/>
  <c r="B35" i="6" s="1"/>
  <c r="D10" i="6"/>
  <c r="J12" i="3"/>
  <c r="I12" i="3"/>
  <c r="G12" i="3"/>
  <c r="F12" i="3"/>
  <c r="J16" i="3"/>
  <c r="I16" i="3"/>
  <c r="G16" i="3"/>
  <c r="F16" i="3"/>
  <c r="G33" i="1"/>
  <c r="G29" i="1"/>
  <c r="G25" i="1"/>
  <c r="G21" i="1"/>
  <c r="C10" i="10" l="1"/>
  <c r="C84" i="10" s="1"/>
  <c r="H76" i="10"/>
  <c r="H10" i="10" s="1"/>
  <c r="H84" i="10" s="1"/>
  <c r="E10" i="10"/>
  <c r="F10" i="10"/>
  <c r="F84" i="10" s="1"/>
  <c r="D24" i="6"/>
  <c r="D25" i="6" s="1"/>
  <c r="D26" i="6" s="1"/>
  <c r="D35" i="6" s="1"/>
  <c r="C25" i="6"/>
  <c r="C26" i="6" s="1"/>
  <c r="C35" i="6" s="1"/>
  <c r="G10" i="10"/>
  <c r="G84" i="10" s="1"/>
  <c r="D65" i="6"/>
  <c r="D66" i="6" s="1"/>
  <c r="G48" i="1"/>
  <c r="F11" i="3"/>
  <c r="F21" i="3" s="1"/>
  <c r="I11" i="3"/>
  <c r="I21" i="3" s="1"/>
  <c r="J11" i="3"/>
  <c r="J21" i="3" s="1"/>
  <c r="G11" i="3"/>
  <c r="G21" i="3" s="1"/>
  <c r="C32" i="16"/>
  <c r="G59" i="1" l="1"/>
  <c r="G76" i="1" s="1"/>
  <c r="E32" i="16"/>
  <c r="G11" i="16"/>
  <c r="G10" i="16" s="1"/>
  <c r="G12" i="14" l="1"/>
  <c r="D12" i="14"/>
  <c r="C12" i="14"/>
  <c r="F12" i="14" l="1"/>
  <c r="E84" i="10" l="1"/>
  <c r="G32" i="16" l="1"/>
  <c r="E12" i="14" l="1"/>
  <c r="H12" i="14" l="1"/>
  <c r="F32" i="16"/>
</calcChain>
</file>

<file path=xl/sharedStrings.xml><?xml version="1.0" encoding="utf-8"?>
<sst xmlns="http://schemas.openxmlformats.org/spreadsheetml/2006/main" count="646" uniqueCount="496">
  <si>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</si>
  <si>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</si>
  <si>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</si>
  <si>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</si>
  <si>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</si>
  <si>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</si>
  <si>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</si>
  <si>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</si>
  <si>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</si>
  <si>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</si>
  <si>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</si>
  <si>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</si>
  <si>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</si>
  <si>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</si>
  <si>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</si>
  <si>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</si>
  <si>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</si>
  <si>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</si>
  <si>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</si>
  <si>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</si>
  <si>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</si>
  <si>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</si>
  <si>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</si>
  <si>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</si>
  <si>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</si>
  <si>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</si>
  <si>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</si>
  <si>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</si>
  <si>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</si>
  <si>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</si>
  <si>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</si>
  <si>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</si>
  <si>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</si>
  <si>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</si>
  <si>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</si>
  <si>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</si>
  <si>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</si>
  <si>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</si>
  <si>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</si>
  <si>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</si>
  <si>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</si>
  <si>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</si>
  <si>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</si>
  <si>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</si>
  <si>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</si>
  <si>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</si>
  <si>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</si>
  <si>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</si>
  <si>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</si>
  <si>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</si>
  <si>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</si>
  <si>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</si>
  <si>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</si>
  <si>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</si>
  <si>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</si>
  <si>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</si>
  <si>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</si>
  <si>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</si>
  <si>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</si>
  <si>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</si>
  <si>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</si>
  <si>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</si>
  <si>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</si>
  <si>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</si>
  <si>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</si>
  <si>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</si>
  <si>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</si>
  <si>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</si>
  <si>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</si>
  <si>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</si>
  <si>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</si>
  <si>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</si>
  <si>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</si>
  <si>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</si>
  <si>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</si>
  <si>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</si>
  <si>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</si>
  <si>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</si>
  <si>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</si>
  <si>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</si>
  <si>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</si>
  <si>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</si>
  <si>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</si>
  <si>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</si>
  <si>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</si>
  <si>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</si>
  <si>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</si>
  <si>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</si>
  <si>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</si>
  <si>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</si>
  <si>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</si>
  <si>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</si>
  <si>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</si>
  <si>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</si>
  <si>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</si>
  <si>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</si>
  <si>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</si>
  <si>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</si>
  <si>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</si>
  <si>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</si>
  <si>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</si>
  <si>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</si>
  <si>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</si>
  <si>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</si>
  <si>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</si>
  <si>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</si>
  <si>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</si>
  <si>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</si>
  <si>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</si>
  <si>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</si>
  <si>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</si>
  <si>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</si>
  <si>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</si>
  <si>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</si>
  <si>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</si>
  <si>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</si>
  <si>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</si>
  <si>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</si>
  <si>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</si>
  <si>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</si>
  <si>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</si>
  <si>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</si>
  <si>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</si>
  <si>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</si>
  <si>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</si>
  <si>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</si>
  <si>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</si>
  <si>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</si>
  <si>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</si>
  <si>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</si>
  <si>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</si>
  <si>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</si>
  <si>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</si>
  <si>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</si>
  <si>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</si>
  <si>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</si>
  <si>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</si>
  <si>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</si>
  <si>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</si>
  <si>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</si>
  <si>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</si>
  <si>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</si>
  <si>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</si>
  <si>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</si>
  <si>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</si>
  <si>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</si>
  <si>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</si>
  <si>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</si>
  <si>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</si>
  <si>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</si>
  <si>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</si>
  <si>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</si>
  <si>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</si>
  <si>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</si>
  <si>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</si>
  <si>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</si>
  <si>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</si>
  <si>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</si>
  <si>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</si>
  <si>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</si>
  <si>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</si>
  <si>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</si>
  <si>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</si>
  <si>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</si>
  <si>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</si>
  <si>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</si>
  <si>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</si>
  <si>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</si>
  <si>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</si>
  <si>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</si>
  <si>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</si>
  <si>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</si>
  <si>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</si>
  <si>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</si>
  <si>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</si>
  <si>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</si>
  <si>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</si>
  <si>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</si>
  <si>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</si>
  <si>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</si>
  <si>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</si>
  <si>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</si>
  <si>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</si>
  <si>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</si>
  <si>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</si>
  <si>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</si>
  <si>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</si>
  <si>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</si>
  <si>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</si>
  <si>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</si>
  <si>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</si>
  <si>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</si>
  <si>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</si>
  <si>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</si>
  <si>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</si>
  <si>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</si>
  <si>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</si>
  <si>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</si>
  <si>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</si>
  <si>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</si>
  <si>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</si>
  <si>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</si>
  <si>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</si>
  <si>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</si>
  <si>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</si>
  <si>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</si>
  <si>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</si>
  <si>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</si>
  <si>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</si>
  <si>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</si>
  <si>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</si>
  <si>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</si>
  <si>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</si>
  <si>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</si>
  <si>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</si>
  <si>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</si>
  <si>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</si>
  <si>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</si>
  <si>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</si>
  <si>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</si>
  <si>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</si>
  <si>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</si>
  <si>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</si>
  <si>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</si>
  <si>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</si>
  <si>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</si>
  <si>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</si>
  <si>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</si>
  <si>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</si>
  <si>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</si>
  <si>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</si>
  <si>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</si>
  <si>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</si>
  <si>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</si>
  <si>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</si>
  <si>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</si>
  <si>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</si>
  <si>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</si>
  <si>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</si>
  <si>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</si>
  <si>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</si>
  <si>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</si>
  <si>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</si>
  <si>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</si>
  <si>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</si>
  <si>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</si>
  <si>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</si>
  <si>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</si>
  <si>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</si>
  <si>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</si>
  <si>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</si>
  <si>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</si>
  <si>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</si>
  <si>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</si>
  <si>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</si>
  <si>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</si>
  <si>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</si>
  <si>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</si>
  <si>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</si>
  <si>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</si>
  <si>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</si>
  <si>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</si>
  <si>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</si>
  <si>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</si>
  <si>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</si>
  <si>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</si>
  <si>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</si>
  <si>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</si>
  <si>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</si>
  <si>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</si>
  <si>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</si>
  <si>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</si>
  <si>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</si>
  <si>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</si>
  <si>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</si>
  <si>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</si>
  <si>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</si>
  <si>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</si>
  <si>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</si>
  <si>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</si>
  <si>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</si>
  <si>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</si>
  <si>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</si>
  <si>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</si>
  <si>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</si>
  <si>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</si>
  <si>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</si>
  <si>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</si>
  <si>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</si>
  <si>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</si>
  <si>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</si>
  <si>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</si>
  <si>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</si>
  <si>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</si>
  <si>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</si>
  <si>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</si>
  <si>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</si>
  <si>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</si>
  <si>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</si>
  <si>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</si>
  <si>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</si>
  <si>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</si>
  <si>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</si>
  <si>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</si>
  <si>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</si>
  <si>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</si>
  <si>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</si>
  <si>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</si>
  <si>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</si>
  <si>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</si>
  <si>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</si>
  <si>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</si>
  <si>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</si>
  <si>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</si>
  <si>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</si>
  <si>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</si>
  <si>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</si>
  <si>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</si>
  <si>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</si>
  <si>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</si>
  <si>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</si>
  <si>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</si>
  <si>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</si>
  <si>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</si>
  <si>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</si>
  <si>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</si>
  <si>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</si>
  <si>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</si>
  <si>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</si>
  <si>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</si>
  <si>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</si>
  <si>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</si>
  <si>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</si>
  <si>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</si>
  <si>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</si>
  <si>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</si>
  <si>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</si>
  <si>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</si>
  <si>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</si>
  <si>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</si>
  <si>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</si>
  <si>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</si>
  <si>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</si>
  <si>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</si>
  <si>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</si>
  <si>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</si>
  <si>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</si>
  <si>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</si>
  <si>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</si>
  <si>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</si>
  <si>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</si>
  <si>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</si>
  <si>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</si>
  <si>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</si>
  <si>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</si>
  <si>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</si>
  <si>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</si>
  <si>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</si>
  <si>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</si>
  <si>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</si>
  <si>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</si>
  <si>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</si>
  <si>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</si>
  <si>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</si>
  <si>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</si>
  <si>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</si>
  <si>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</si>
  <si>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</si>
  <si>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</si>
  <si>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</si>
  <si>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</si>
  <si>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</si>
  <si>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</si>
  <si>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</si>
  <si>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</si>
  <si>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</si>
  <si>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</si>
  <si>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</si>
  <si>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</si>
  <si>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</si>
  <si>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</si>
  <si>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</si>
  <si>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</si>
  <si>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</si>
  <si>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</si>
  <si>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</si>
  <si>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</si>
  <si>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</si>
  <si>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</si>
  <si>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</si>
  <si>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</si>
  <si>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</si>
  <si>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</si>
  <si>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</si>
  <si>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</si>
  <si>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</si>
  <si>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</si>
  <si>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</si>
  <si>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</si>
  <si>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</si>
  <si>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</si>
  <si>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</si>
  <si>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</si>
  <si>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</si>
  <si>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</si>
  <si>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</si>
  <si>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</si>
  <si>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</si>
  <si>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</si>
  <si>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</si>
  <si>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</si>
  <si>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</si>
  <si>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</si>
  <si>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</si>
  <si>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</si>
  <si>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</si>
  <si>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</si>
  <si>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</si>
  <si>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</si>
  <si>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</si>
  <si>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</si>
  <si>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</si>
  <si>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</si>
  <si>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</si>
  <si>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</si>
  <si>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</si>
  <si>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</si>
  <si>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</si>
  <si>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</si>
  <si>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</si>
  <si>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</si>
  <si>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</si>
  <si>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</si>
  <si>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</si>
  <si>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</si>
  <si>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</si>
  <si>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</si>
  <si>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</si>
  <si>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</si>
  <si>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</si>
  <si>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</si>
  <si>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</si>
  <si>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</si>
  <si>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</si>
  <si>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</si>
  <si>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</si>
  <si>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</si>
  <si>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</si>
  <si>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</si>
  <si>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</si>
  <si>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</si>
  <si>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</si>
  <si>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</si>
  <si>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</si>
  <si>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</si>
  <si>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</si>
  <si>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</si>
  <si>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</si>
  <si>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</si>
  <si>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</si>
  <si>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</si>
  <si>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</si>
  <si>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</si>
  <si>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</si>
  <si>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</si>
  <si>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</si>
  <si>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</si>
  <si>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</si>
  <si>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</si>
  <si>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</si>
  <si>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</si>
  <si>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</si>
  <si>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</si>
  <si>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</si>
  <si>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</si>
  <si>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</si>
  <si>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</si>
  <si>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</si>
  <si>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</si>
  <si>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</si>
  <si>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II. Gasto  Etiquetado (II=A+B+C+D+E+F+G+H+I)</t>
  </si>
  <si>
    <t>31 de diciembre de 2023</t>
  </si>
  <si>
    <t xml:space="preserve">inversión al 31 de </t>
  </si>
  <si>
    <t>inversión al 31</t>
  </si>
  <si>
    <t>Saldo al 31 de diciembre de 2023</t>
  </si>
  <si>
    <t>de 2024 (l)</t>
  </si>
  <si>
    <t>2024 (m = g l)</t>
  </si>
  <si>
    <t>Del 1 de enero al 30 de septiembre de 2024 (b)</t>
  </si>
  <si>
    <t>septiembre 2024 (k)</t>
  </si>
  <si>
    <t>31 de septiembre</t>
  </si>
  <si>
    <t>de septiembre</t>
  </si>
  <si>
    <t>Al 31 de diciembre de 2024 y al 31 de Diciembre de 2023</t>
  </si>
  <si>
    <t>31 de diciembre de 2024</t>
  </si>
  <si>
    <t>Del 1 de Enero  al 31 de diciembre de 2024</t>
  </si>
  <si>
    <t>Del 1 de Enero al 31 de diciembre de 2024</t>
  </si>
  <si>
    <t>Del 1 de Enero 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</si>
</sst>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rgb="FF000000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61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Alignment="1">
      <alignment horizontal="lef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2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9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7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3" fontId="6" fillId="2" borderId="25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5" fillId="2" borderId="38" xfId="0" applyNumberFormat="1" applyFont="1" applyFill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/>
    <xf numFmtId="3" fontId="16" fillId="5" borderId="13" xfId="3" applyNumberFormat="1" applyFont="1" applyFill="1" applyBorder="1" applyAlignment="1" applyProtection="1">
      <alignment horizontal="right"/>
      <protection locked="0"/>
    </xf>
    <xf numFmtId="3" fontId="16" fillId="5" borderId="13" xfId="3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0" fontId="0" fillId="0" borderId="0" xfId="0" applyFill="1"/>
    <xf numFmtId="3" fontId="7" fillId="0" borderId="13" xfId="2" applyNumberFormat="1" applyFont="1" applyFill="1" applyBorder="1" applyAlignment="1">
      <alignment vertical="center" wrapText="1"/>
    </xf>
    <xf numFmtId="3" fontId="11" fillId="4" borderId="0" xfId="0" applyNumberFormat="1" applyFont="1" applyFill="1" applyAlignment="1">
      <alignment horizontal="center" vertical="center" wrapText="1"/>
    </xf>
    <xf numFmtId="3" fontId="11" fillId="4" borderId="3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3" fontId="13" fillId="4" borderId="0" xfId="0" applyNumberFormat="1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top" wrapText="1"/>
    </xf>
    <xf numFmtId="0" fontId="10" fillId="4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J90"/>
  <sheetViews>
    <sheetView zoomScale="106" zoomScaleNormal="106" workbookViewId="0">
      <selection activeCell="F68" sqref="F68"/>
    </sheetView>
  </sheetViews>
  <sheetFormatPr baseColWidth="10" defaultRowHeight="15" x14ac:dyDescent="0.25"/>
  <cols>
    <col min="1" max="1" width="50" style="19" customWidth="1"/>
    <col min="2" max="2" width="11.85546875" style="69" customWidth="1"/>
    <col min="3" max="3" width="12.5703125" style="69" customWidth="1"/>
    <col min="4" max="4" width="3.85546875" style="69" customWidth="1"/>
    <col min="5" max="5" width="47.5703125" style="69" customWidth="1"/>
    <col min="6" max="7" width="12.5703125" style="69" customWidth="1"/>
    <col min="10" max="10" width="14.7109375" bestFit="1" customWidth="1"/>
  </cols>
  <sheetData>
    <row r="1" spans="1:10" x14ac:dyDescent="0.25">
      <c r="A1" s="193" t="s">
        <v>458</v>
      </c>
      <c r="B1" s="193"/>
      <c r="C1" s="193"/>
      <c r="D1" s="193"/>
      <c r="E1" s="193"/>
      <c r="F1" s="193"/>
      <c r="G1" s="193"/>
      <c r="H1" t="s">
        <v>395</v>
      </c>
    </row>
    <row r="2" spans="1:10" x14ac:dyDescent="0.25">
      <c r="A2" s="193" t="s">
        <v>457</v>
      </c>
      <c r="B2" s="193"/>
      <c r="C2" s="193"/>
      <c r="D2" s="193"/>
      <c r="E2" s="193"/>
      <c r="F2" s="193"/>
      <c r="G2" s="193"/>
    </row>
    <row r="3" spans="1:10" ht="12.75" customHeight="1" x14ac:dyDescent="0.25">
      <c r="A3" s="193" t="s">
        <v>398</v>
      </c>
      <c r="B3" s="193"/>
      <c r="C3" s="193"/>
      <c r="D3" s="193"/>
      <c r="E3" s="193"/>
      <c r="F3" s="193"/>
      <c r="G3" s="193"/>
    </row>
    <row r="4" spans="1:10" x14ac:dyDescent="0.25">
      <c r="A4" s="193" t="s">
        <v>491</v>
      </c>
      <c r="B4" s="193"/>
      <c r="C4" s="193"/>
      <c r="D4" s="193"/>
      <c r="E4" s="193"/>
      <c r="F4" s="193"/>
      <c r="G4" s="193"/>
    </row>
    <row r="5" spans="1:10" ht="11.25" customHeight="1" x14ac:dyDescent="0.25">
      <c r="A5" s="194" t="s">
        <v>0</v>
      </c>
      <c r="B5" s="194"/>
      <c r="C5" s="194"/>
      <c r="D5" s="194"/>
      <c r="E5" s="194"/>
      <c r="F5" s="194"/>
      <c r="G5" s="194"/>
    </row>
    <row r="6" spans="1:10" ht="15" customHeight="1" x14ac:dyDescent="0.25">
      <c r="A6" s="190" t="s">
        <v>1</v>
      </c>
      <c r="B6" s="188" t="s">
        <v>492</v>
      </c>
      <c r="C6" s="188" t="s">
        <v>481</v>
      </c>
      <c r="D6" s="191"/>
      <c r="E6" s="192" t="s">
        <v>1</v>
      </c>
      <c r="F6" s="188" t="s">
        <v>492</v>
      </c>
      <c r="G6" s="188" t="s">
        <v>481</v>
      </c>
    </row>
    <row r="7" spans="1:10" x14ac:dyDescent="0.25">
      <c r="A7" s="190"/>
      <c r="B7" s="188"/>
      <c r="C7" s="188"/>
      <c r="D7" s="191"/>
      <c r="E7" s="192"/>
      <c r="F7" s="188"/>
      <c r="G7" s="188"/>
    </row>
    <row r="8" spans="1:10" ht="6" customHeight="1" x14ac:dyDescent="0.25">
      <c r="A8" s="190"/>
      <c r="B8" s="189"/>
      <c r="C8" s="189"/>
      <c r="D8" s="191"/>
      <c r="E8" s="192"/>
      <c r="F8" s="189"/>
      <c r="G8" s="189"/>
    </row>
    <row r="9" spans="1:10" ht="11.25" customHeight="1" x14ac:dyDescent="0.25">
      <c r="A9" s="12" t="s">
        <v>2</v>
      </c>
      <c r="B9" s="47"/>
      <c r="C9" s="47"/>
      <c r="D9" s="48"/>
      <c r="E9" s="49" t="s">
        <v>3</v>
      </c>
      <c r="F9" s="50"/>
      <c r="G9" s="51"/>
    </row>
    <row r="10" spans="1:10" ht="12.75" customHeight="1" x14ac:dyDescent="0.25">
      <c r="A10" s="12" t="s">
        <v>4</v>
      </c>
      <c r="B10" s="47"/>
      <c r="C10" s="47"/>
      <c r="D10" s="48"/>
      <c r="E10" s="49" t="s">
        <v>5</v>
      </c>
      <c r="F10" s="50"/>
      <c r="G10" s="51"/>
    </row>
    <row r="11" spans="1:10" ht="15" customHeight="1" x14ac:dyDescent="0.25">
      <c r="A11" s="13" t="s">
        <v>6</v>
      </c>
      <c r="B11" s="52">
        <f>SUM(B12:B18)</f>
        <v>1827365.68</v>
      </c>
      <c r="C11" s="52">
        <f>SUM(C12:C18)</f>
        <v>10956.68</v>
      </c>
      <c r="D11" s="48"/>
      <c r="E11" s="53" t="s">
        <v>7</v>
      </c>
      <c r="F11" s="54">
        <f>SUM(F12:F20)</f>
        <v>1806541.16</v>
      </c>
      <c r="G11" s="54">
        <f>SUM(G12:G20)</f>
        <v>1016.12</v>
      </c>
      <c r="J11" s="8"/>
    </row>
    <row r="12" spans="1:10" ht="13.5" customHeight="1" x14ac:dyDescent="0.25">
      <c r="A12" s="13" t="s">
        <v>8</v>
      </c>
      <c r="B12" s="55">
        <v>0</v>
      </c>
      <c r="C12" s="55">
        <v>0</v>
      </c>
      <c r="D12" s="48"/>
      <c r="E12" s="56" t="s">
        <v>9</v>
      </c>
      <c r="F12" s="57">
        <v>0</v>
      </c>
      <c r="G12" s="57">
        <v>0</v>
      </c>
    </row>
    <row r="13" spans="1:10" x14ac:dyDescent="0.25">
      <c r="A13" s="13" t="s">
        <v>10</v>
      </c>
      <c r="B13" s="55">
        <v>1827366.5</v>
      </c>
      <c r="C13" s="55">
        <v>10957.5</v>
      </c>
      <c r="D13" s="48"/>
      <c r="E13" s="56" t="s">
        <v>11</v>
      </c>
      <c r="F13" s="57">
        <v>1798747.22</v>
      </c>
      <c r="G13" s="57">
        <v>0</v>
      </c>
    </row>
    <row r="14" spans="1:10" ht="12.75" customHeight="1" x14ac:dyDescent="0.25">
      <c r="A14" s="13" t="s">
        <v>12</v>
      </c>
      <c r="B14" s="55">
        <v>0</v>
      </c>
      <c r="C14" s="55">
        <v>0</v>
      </c>
      <c r="D14" s="48"/>
      <c r="E14" s="53" t="s">
        <v>13</v>
      </c>
      <c r="F14" s="57">
        <v>0</v>
      </c>
      <c r="G14" s="57">
        <v>0</v>
      </c>
    </row>
    <row r="15" spans="1:10" ht="13.5" customHeight="1" x14ac:dyDescent="0.25">
      <c r="A15" s="13" t="s">
        <v>14</v>
      </c>
      <c r="B15" s="55">
        <v>0</v>
      </c>
      <c r="C15" s="55">
        <v>0</v>
      </c>
      <c r="D15" s="48"/>
      <c r="E15" s="53" t="s">
        <v>15</v>
      </c>
      <c r="F15" s="57">
        <v>0</v>
      </c>
      <c r="G15" s="57">
        <v>0</v>
      </c>
    </row>
    <row r="16" spans="1:10" ht="16.5" customHeight="1" x14ac:dyDescent="0.25">
      <c r="A16" s="13" t="s">
        <v>16</v>
      </c>
      <c r="B16" s="55">
        <v>0</v>
      </c>
      <c r="C16" s="55">
        <v>0</v>
      </c>
      <c r="D16" s="48"/>
      <c r="E16" s="53" t="s">
        <v>17</v>
      </c>
      <c r="F16" s="57">
        <v>0</v>
      </c>
      <c r="G16" s="57">
        <v>0</v>
      </c>
    </row>
    <row r="17" spans="1:9" ht="23.25" customHeight="1" x14ac:dyDescent="0.25">
      <c r="A17" s="13" t="s">
        <v>18</v>
      </c>
      <c r="B17" s="55">
        <v>0</v>
      </c>
      <c r="C17" s="55">
        <v>0</v>
      </c>
      <c r="D17" s="48"/>
      <c r="E17" s="53" t="s">
        <v>19</v>
      </c>
      <c r="F17" s="57">
        <v>0</v>
      </c>
      <c r="G17" s="57">
        <v>0</v>
      </c>
    </row>
    <row r="18" spans="1:9" x14ac:dyDescent="0.25">
      <c r="A18" s="13" t="s">
        <v>20</v>
      </c>
      <c r="B18" s="55">
        <v>-0.82</v>
      </c>
      <c r="C18" s="55">
        <v>-0.82</v>
      </c>
      <c r="D18" s="48"/>
      <c r="E18" s="53" t="s">
        <v>21</v>
      </c>
      <c r="F18" s="57">
        <v>7787.63</v>
      </c>
      <c r="G18" s="57">
        <v>1016.12</v>
      </c>
    </row>
    <row r="19" spans="1:9" ht="18" customHeight="1" x14ac:dyDescent="0.25">
      <c r="A19" s="13" t="s">
        <v>22</v>
      </c>
      <c r="B19" s="55">
        <f>SUM(B20:B26)</f>
        <v>0</v>
      </c>
      <c r="C19" s="55">
        <f>SUM(C20:C26)</f>
        <v>3715</v>
      </c>
      <c r="D19" s="48"/>
      <c r="E19" s="53" t="s">
        <v>23</v>
      </c>
      <c r="F19" s="57">
        <v>0</v>
      </c>
      <c r="G19" s="57">
        <v>0</v>
      </c>
    </row>
    <row r="20" spans="1:9" x14ac:dyDescent="0.25">
      <c r="A20" s="13" t="s">
        <v>24</v>
      </c>
      <c r="B20" s="55">
        <v>0</v>
      </c>
      <c r="C20" s="55">
        <v>0</v>
      </c>
      <c r="D20" s="48"/>
      <c r="E20" s="53" t="s">
        <v>25</v>
      </c>
      <c r="F20" s="57">
        <v>6.31</v>
      </c>
      <c r="G20" s="57">
        <v>0</v>
      </c>
    </row>
    <row r="21" spans="1:9" ht="15" customHeight="1" x14ac:dyDescent="0.25">
      <c r="A21" s="13" t="s">
        <v>26</v>
      </c>
      <c r="B21" s="58">
        <v>0</v>
      </c>
      <c r="C21" s="58">
        <v>0</v>
      </c>
      <c r="D21" s="48"/>
      <c r="E21" s="53" t="s">
        <v>27</v>
      </c>
      <c r="F21" s="57">
        <f>SUM(F22:F24)</f>
        <v>0</v>
      </c>
      <c r="G21" s="54">
        <f>SUM(G22:G24)</f>
        <v>0</v>
      </c>
    </row>
    <row r="22" spans="1:9" ht="14.25" customHeight="1" x14ac:dyDescent="0.25">
      <c r="A22" s="13" t="s">
        <v>28</v>
      </c>
      <c r="B22" s="58">
        <v>0</v>
      </c>
      <c r="C22" s="58">
        <v>3715</v>
      </c>
      <c r="D22" s="48"/>
      <c r="E22" s="53" t="s">
        <v>29</v>
      </c>
      <c r="F22" s="57">
        <v>0</v>
      </c>
      <c r="G22" s="57">
        <v>0</v>
      </c>
    </row>
    <row r="23" spans="1:9" ht="23.25" customHeight="1" x14ac:dyDescent="0.25">
      <c r="A23" s="13" t="s">
        <v>30</v>
      </c>
      <c r="B23" s="58">
        <v>0</v>
      </c>
      <c r="C23" s="58">
        <v>0</v>
      </c>
      <c r="D23" s="48"/>
      <c r="E23" s="53" t="s">
        <v>31</v>
      </c>
      <c r="F23" s="57">
        <v>0</v>
      </c>
      <c r="G23" s="54">
        <v>0</v>
      </c>
    </row>
    <row r="24" spans="1:9" ht="14.25" customHeight="1" x14ac:dyDescent="0.25">
      <c r="A24" s="13" t="s">
        <v>32</v>
      </c>
      <c r="B24" s="58">
        <v>0</v>
      </c>
      <c r="C24" s="58">
        <v>0</v>
      </c>
      <c r="D24" s="48"/>
      <c r="E24" s="53" t="s">
        <v>33</v>
      </c>
      <c r="F24" s="57">
        <v>0</v>
      </c>
      <c r="G24" s="54">
        <v>0</v>
      </c>
    </row>
    <row r="25" spans="1:9" ht="22.5" x14ac:dyDescent="0.25">
      <c r="A25" s="6" t="s">
        <v>34</v>
      </c>
      <c r="B25" s="59">
        <v>0</v>
      </c>
      <c r="C25" s="59">
        <v>0</v>
      </c>
      <c r="D25" s="47"/>
      <c r="E25" s="53" t="s">
        <v>35</v>
      </c>
      <c r="F25" s="57">
        <f>SUM(F26:F27)</f>
        <v>0</v>
      </c>
      <c r="G25" s="54">
        <f>SUM(G26:G27)</f>
        <v>0</v>
      </c>
    </row>
    <row r="26" spans="1:9" ht="16.5" customHeight="1" x14ac:dyDescent="0.25">
      <c r="A26" s="6" t="s">
        <v>36</v>
      </c>
      <c r="B26" s="59">
        <v>0</v>
      </c>
      <c r="C26" s="59">
        <v>0</v>
      </c>
      <c r="D26" s="47"/>
      <c r="E26" s="53" t="s">
        <v>37</v>
      </c>
      <c r="F26" s="57">
        <v>0</v>
      </c>
      <c r="G26" s="54">
        <v>0</v>
      </c>
    </row>
    <row r="27" spans="1:9" ht="16.5" customHeight="1" x14ac:dyDescent="0.25">
      <c r="A27" s="6" t="s">
        <v>38</v>
      </c>
      <c r="B27" s="59">
        <f>SUM(B28:B32)</f>
        <v>0</v>
      </c>
      <c r="C27" s="59">
        <f>SUM(C28:C32)</f>
        <v>0</v>
      </c>
      <c r="D27" s="47"/>
      <c r="E27" s="53" t="s">
        <v>39</v>
      </c>
      <c r="F27" s="57">
        <v>0</v>
      </c>
      <c r="G27" s="54">
        <v>0</v>
      </c>
    </row>
    <row r="28" spans="1:9" ht="21" customHeight="1" x14ac:dyDescent="0.25">
      <c r="A28" s="6" t="s">
        <v>40</v>
      </c>
      <c r="B28" s="59">
        <v>0</v>
      </c>
      <c r="C28" s="59">
        <v>0</v>
      </c>
      <c r="D28" s="47"/>
      <c r="E28" s="53" t="s">
        <v>41</v>
      </c>
      <c r="F28" s="57">
        <v>0</v>
      </c>
      <c r="G28" s="54">
        <v>0</v>
      </c>
    </row>
    <row r="29" spans="1:9" ht="25.5" customHeight="1" x14ac:dyDescent="0.25">
      <c r="A29" s="6" t="s">
        <v>42</v>
      </c>
      <c r="B29" s="59">
        <v>0</v>
      </c>
      <c r="C29" s="59">
        <v>0</v>
      </c>
      <c r="D29" s="47"/>
      <c r="E29" s="53" t="s">
        <v>43</v>
      </c>
      <c r="F29" s="57">
        <f>SUM(F30:F32)</f>
        <v>0</v>
      </c>
      <c r="G29" s="54">
        <f>SUM(G30:G32)</f>
        <v>0</v>
      </c>
      <c r="I29" s="8" t="s">
        <v>395</v>
      </c>
    </row>
    <row r="30" spans="1:9" ht="22.5" x14ac:dyDescent="0.25">
      <c r="A30" s="6" t="s">
        <v>44</v>
      </c>
      <c r="B30" s="59">
        <v>0</v>
      </c>
      <c r="C30" s="59">
        <v>0</v>
      </c>
      <c r="D30" s="47"/>
      <c r="E30" s="53" t="s">
        <v>45</v>
      </c>
      <c r="F30" s="57">
        <v>0</v>
      </c>
      <c r="G30" s="54">
        <v>0</v>
      </c>
    </row>
    <row r="31" spans="1:9" ht="16.5" customHeight="1" x14ac:dyDescent="0.25">
      <c r="A31" s="6" t="s">
        <v>46</v>
      </c>
      <c r="B31" s="59">
        <v>0</v>
      </c>
      <c r="C31" s="59">
        <v>0</v>
      </c>
      <c r="D31" s="47"/>
      <c r="E31" s="53" t="s">
        <v>47</v>
      </c>
      <c r="F31" s="57">
        <v>0</v>
      </c>
      <c r="G31" s="54">
        <v>0</v>
      </c>
    </row>
    <row r="32" spans="1:9" ht="13.5" customHeight="1" x14ac:dyDescent="0.25">
      <c r="A32" s="6" t="s">
        <v>48</v>
      </c>
      <c r="B32" s="59">
        <v>0</v>
      </c>
      <c r="C32" s="59">
        <v>0</v>
      </c>
      <c r="D32" s="47"/>
      <c r="E32" s="53" t="s">
        <v>49</v>
      </c>
      <c r="F32" s="57">
        <v>0</v>
      </c>
      <c r="G32" s="54">
        <v>0</v>
      </c>
    </row>
    <row r="33" spans="1:7" ht="27.75" customHeight="1" x14ac:dyDescent="0.25">
      <c r="A33" s="6" t="s">
        <v>50</v>
      </c>
      <c r="B33" s="59">
        <f>SUM(B34:B38)</f>
        <v>0</v>
      </c>
      <c r="C33" s="59">
        <f>SUM(C34:C38)</f>
        <v>0</v>
      </c>
      <c r="D33" s="47"/>
      <c r="E33" s="53" t="s">
        <v>51</v>
      </c>
      <c r="F33" s="57">
        <f>SUM(F34:F39)</f>
        <v>0</v>
      </c>
      <c r="G33" s="54">
        <f>SUM(G34:G39)</f>
        <v>0</v>
      </c>
    </row>
    <row r="34" spans="1:7" x14ac:dyDescent="0.25">
      <c r="A34" s="6" t="s">
        <v>52</v>
      </c>
      <c r="B34" s="59">
        <v>0</v>
      </c>
      <c r="C34" s="60">
        <v>0</v>
      </c>
      <c r="D34" s="47"/>
      <c r="E34" s="53" t="s">
        <v>53</v>
      </c>
      <c r="F34" s="57">
        <v>0</v>
      </c>
      <c r="G34" s="54">
        <v>0</v>
      </c>
    </row>
    <row r="35" spans="1:7" ht="18.75" customHeight="1" x14ac:dyDescent="0.25">
      <c r="A35" s="6" t="s">
        <v>54</v>
      </c>
      <c r="B35" s="59">
        <v>0</v>
      </c>
      <c r="C35" s="60">
        <v>0</v>
      </c>
      <c r="D35" s="47"/>
      <c r="E35" s="53" t="s">
        <v>55</v>
      </c>
      <c r="F35" s="57">
        <v>0</v>
      </c>
      <c r="G35" s="54">
        <v>0</v>
      </c>
    </row>
    <row r="36" spans="1:7" ht="15" customHeight="1" x14ac:dyDescent="0.25">
      <c r="A36" s="6" t="s">
        <v>56</v>
      </c>
      <c r="B36" s="59">
        <v>0</v>
      </c>
      <c r="C36" s="60">
        <v>0</v>
      </c>
      <c r="D36" s="47"/>
      <c r="E36" s="53" t="s">
        <v>57</v>
      </c>
      <c r="F36" s="57">
        <v>0</v>
      </c>
      <c r="G36" s="54">
        <v>0</v>
      </c>
    </row>
    <row r="37" spans="1:7" ht="26.25" customHeight="1" x14ac:dyDescent="0.25">
      <c r="A37" s="6" t="s">
        <v>58</v>
      </c>
      <c r="B37" s="59">
        <v>0</v>
      </c>
      <c r="C37" s="60">
        <v>0</v>
      </c>
      <c r="D37" s="47"/>
      <c r="E37" s="53" t="s">
        <v>59</v>
      </c>
      <c r="F37" s="57">
        <v>0</v>
      </c>
      <c r="G37" s="54">
        <v>0</v>
      </c>
    </row>
    <row r="38" spans="1:7" ht="26.25" customHeight="1" x14ac:dyDescent="0.25">
      <c r="A38" s="6" t="s">
        <v>60</v>
      </c>
      <c r="B38" s="59">
        <v>0</v>
      </c>
      <c r="C38" s="60">
        <v>0</v>
      </c>
      <c r="D38" s="47"/>
      <c r="E38" s="53" t="s">
        <v>61</v>
      </c>
      <c r="F38" s="57">
        <v>0</v>
      </c>
      <c r="G38" s="54">
        <v>0</v>
      </c>
    </row>
    <row r="39" spans="1:7" ht="12" customHeight="1" x14ac:dyDescent="0.25">
      <c r="A39" s="6" t="s">
        <v>62</v>
      </c>
      <c r="B39" s="59">
        <v>0</v>
      </c>
      <c r="C39" s="60">
        <v>0</v>
      </c>
      <c r="D39" s="47"/>
      <c r="E39" s="53" t="s">
        <v>63</v>
      </c>
      <c r="F39" s="57">
        <v>0</v>
      </c>
      <c r="G39" s="54">
        <v>0</v>
      </c>
    </row>
    <row r="40" spans="1:7" ht="16.5" customHeight="1" x14ac:dyDescent="0.25">
      <c r="A40" s="6" t="s">
        <v>64</v>
      </c>
      <c r="B40" s="59">
        <f>+B42+B41</f>
        <v>0</v>
      </c>
      <c r="C40" s="59">
        <f>+C42+C41</f>
        <v>0</v>
      </c>
      <c r="D40" s="47"/>
      <c r="E40" s="53" t="s">
        <v>65</v>
      </c>
      <c r="F40" s="57">
        <f>SUM(F41:F43)</f>
        <v>0</v>
      </c>
      <c r="G40" s="57">
        <f>SUM(G41:G43)</f>
        <v>0</v>
      </c>
    </row>
    <row r="41" spans="1:7" ht="24.75" customHeight="1" x14ac:dyDescent="0.25">
      <c r="A41" s="6" t="s">
        <v>66</v>
      </c>
      <c r="B41" s="59">
        <v>0</v>
      </c>
      <c r="C41" s="60">
        <v>0</v>
      </c>
      <c r="D41" s="47"/>
      <c r="E41" s="53" t="s">
        <v>67</v>
      </c>
      <c r="F41" s="57">
        <v>0</v>
      </c>
      <c r="G41" s="54">
        <v>0</v>
      </c>
    </row>
    <row r="42" spans="1:7" x14ac:dyDescent="0.25">
      <c r="A42" s="6" t="s">
        <v>68</v>
      </c>
      <c r="B42" s="59">
        <v>0</v>
      </c>
      <c r="C42" s="60">
        <v>0</v>
      </c>
      <c r="D42" s="47"/>
      <c r="E42" s="53" t="s">
        <v>69</v>
      </c>
      <c r="F42" s="57">
        <v>0</v>
      </c>
      <c r="G42" s="54">
        <v>0</v>
      </c>
    </row>
    <row r="43" spans="1:7" x14ac:dyDescent="0.25">
      <c r="A43" s="6" t="s">
        <v>70</v>
      </c>
      <c r="B43" s="59">
        <f>SUM(B44:B47)</f>
        <v>0</v>
      </c>
      <c r="C43" s="59">
        <f>SUM(C44:C47)</f>
        <v>0</v>
      </c>
      <c r="D43" s="47"/>
      <c r="E43" s="53" t="s">
        <v>71</v>
      </c>
      <c r="F43" s="57">
        <v>0</v>
      </c>
      <c r="G43" s="54">
        <v>0</v>
      </c>
    </row>
    <row r="44" spans="1:7" ht="16.5" customHeight="1" x14ac:dyDescent="0.25">
      <c r="A44" s="6" t="s">
        <v>72</v>
      </c>
      <c r="B44" s="59">
        <v>0</v>
      </c>
      <c r="C44" s="60">
        <v>0</v>
      </c>
      <c r="D44" s="47"/>
      <c r="E44" s="53" t="s">
        <v>73</v>
      </c>
      <c r="F44" s="57">
        <f>+F47+F46+F45</f>
        <v>0</v>
      </c>
      <c r="G44" s="54">
        <v>0</v>
      </c>
    </row>
    <row r="45" spans="1:7" ht="16.5" customHeight="1" x14ac:dyDescent="0.25">
      <c r="A45" s="6" t="s">
        <v>74</v>
      </c>
      <c r="B45" s="59">
        <v>0</v>
      </c>
      <c r="C45" s="60">
        <v>0</v>
      </c>
      <c r="D45" s="47"/>
      <c r="E45" s="53" t="s">
        <v>75</v>
      </c>
      <c r="F45" s="57">
        <v>0</v>
      </c>
      <c r="G45" s="54">
        <v>0</v>
      </c>
    </row>
    <row r="46" spans="1:7" ht="26.25" customHeight="1" x14ac:dyDescent="0.25">
      <c r="A46" s="6" t="s">
        <v>76</v>
      </c>
      <c r="B46" s="59">
        <v>0</v>
      </c>
      <c r="C46" s="60">
        <v>0</v>
      </c>
      <c r="D46" s="47"/>
      <c r="E46" s="53" t="s">
        <v>77</v>
      </c>
      <c r="F46" s="57">
        <v>0</v>
      </c>
      <c r="G46" s="54">
        <v>0</v>
      </c>
    </row>
    <row r="47" spans="1:7" x14ac:dyDescent="0.25">
      <c r="A47" s="6" t="s">
        <v>78</v>
      </c>
      <c r="B47" s="59">
        <v>0</v>
      </c>
      <c r="C47" s="60">
        <v>0</v>
      </c>
      <c r="D47" s="47"/>
      <c r="E47" s="53" t="s">
        <v>79</v>
      </c>
      <c r="F47" s="57">
        <v>0</v>
      </c>
      <c r="G47" s="57">
        <v>0</v>
      </c>
    </row>
    <row r="48" spans="1:7" ht="27" customHeight="1" x14ac:dyDescent="0.25">
      <c r="A48" s="5" t="s">
        <v>80</v>
      </c>
      <c r="B48" s="59">
        <f>+B11+B19+B27+B33+B39+B40+B43</f>
        <v>1827365.68</v>
      </c>
      <c r="C48" s="59">
        <f>+C11+C19+C27+C33+C39+C40+C43</f>
        <v>14671.68</v>
      </c>
      <c r="D48" s="47"/>
      <c r="E48" s="49" t="s">
        <v>81</v>
      </c>
      <c r="F48" s="171">
        <f>+F11+F21+F25+F28+F29+F33+F40+F44</f>
        <v>1806541.16</v>
      </c>
      <c r="G48" s="172">
        <f>+G11+G21+G25+G28+G29+G33+G40+G44</f>
        <v>1016.12</v>
      </c>
    </row>
    <row r="49" spans="1:10" ht="5.25" customHeight="1" x14ac:dyDescent="0.25">
      <c r="A49" s="6"/>
      <c r="B49" s="58"/>
      <c r="C49" s="58"/>
      <c r="D49" s="61"/>
      <c r="E49" s="53"/>
      <c r="F49" s="168"/>
      <c r="G49" s="169"/>
    </row>
    <row r="50" spans="1:10" x14ac:dyDescent="0.25">
      <c r="A50" s="10" t="s">
        <v>82</v>
      </c>
      <c r="B50" s="59"/>
      <c r="C50" s="62"/>
      <c r="D50" s="63"/>
      <c r="E50" s="64" t="s">
        <v>83</v>
      </c>
      <c r="F50" s="170"/>
      <c r="G50" s="170"/>
    </row>
    <row r="51" spans="1:10" x14ac:dyDescent="0.25">
      <c r="A51" s="6" t="s">
        <v>84</v>
      </c>
      <c r="B51" s="58">
        <v>0</v>
      </c>
      <c r="C51" s="58">
        <v>0</v>
      </c>
      <c r="D51" s="63"/>
      <c r="E51" s="53" t="s">
        <v>85</v>
      </c>
      <c r="F51" s="61">
        <v>0</v>
      </c>
      <c r="G51" s="61">
        <v>0</v>
      </c>
    </row>
    <row r="52" spans="1:10" ht="11.25" customHeight="1" x14ac:dyDescent="0.25">
      <c r="A52" s="6" t="s">
        <v>86</v>
      </c>
      <c r="B52" s="58">
        <v>0</v>
      </c>
      <c r="C52" s="58">
        <v>0</v>
      </c>
      <c r="D52" s="63"/>
      <c r="E52" s="53" t="s">
        <v>87</v>
      </c>
      <c r="F52" s="61">
        <v>0</v>
      </c>
      <c r="G52" s="61">
        <v>0</v>
      </c>
    </row>
    <row r="53" spans="1:10" ht="17.25" customHeight="1" x14ac:dyDescent="0.25">
      <c r="A53" s="6" t="s">
        <v>88</v>
      </c>
      <c r="B53" s="58">
        <v>45442206.619999997</v>
      </c>
      <c r="C53" s="58">
        <v>45442206.619999997</v>
      </c>
      <c r="D53" s="63"/>
      <c r="E53" s="53" t="s">
        <v>89</v>
      </c>
      <c r="F53" s="61">
        <v>0</v>
      </c>
      <c r="G53" s="61">
        <v>0</v>
      </c>
    </row>
    <row r="54" spans="1:10" ht="12" customHeight="1" x14ac:dyDescent="0.25">
      <c r="A54" s="6" t="s">
        <v>90</v>
      </c>
      <c r="B54" s="58">
        <v>35346262</v>
      </c>
      <c r="C54" s="58">
        <v>33303554</v>
      </c>
      <c r="D54" s="63"/>
      <c r="E54" s="53" t="s">
        <v>91</v>
      </c>
      <c r="F54" s="61">
        <v>0</v>
      </c>
      <c r="G54" s="61">
        <v>0</v>
      </c>
    </row>
    <row r="55" spans="1:10" ht="22.5" x14ac:dyDescent="0.25">
      <c r="A55" s="6" t="s">
        <v>92</v>
      </c>
      <c r="B55" s="58">
        <v>331682.15000000002</v>
      </c>
      <c r="C55" s="58">
        <v>331682.15000000002</v>
      </c>
      <c r="D55" s="63"/>
      <c r="E55" s="53" t="s">
        <v>93</v>
      </c>
      <c r="F55" s="61">
        <v>0</v>
      </c>
      <c r="G55" s="61">
        <v>0</v>
      </c>
    </row>
    <row r="56" spans="1:10" ht="17.25" customHeight="1" x14ac:dyDescent="0.25">
      <c r="A56" s="6" t="s">
        <v>94</v>
      </c>
      <c r="B56" s="58">
        <v>-2882121</v>
      </c>
      <c r="C56" s="58">
        <v>-551824</v>
      </c>
      <c r="D56" s="63"/>
      <c r="E56" s="53" t="s">
        <v>95</v>
      </c>
      <c r="F56" s="61">
        <v>0</v>
      </c>
      <c r="G56" s="61">
        <v>0</v>
      </c>
    </row>
    <row r="57" spans="1:10" ht="13.5" customHeight="1" x14ac:dyDescent="0.25">
      <c r="A57" s="6" t="s">
        <v>96</v>
      </c>
      <c r="B57" s="58">
        <v>0</v>
      </c>
      <c r="C57" s="58">
        <v>0</v>
      </c>
      <c r="D57" s="63"/>
      <c r="E57" s="53"/>
      <c r="F57" s="61"/>
      <c r="G57" s="61"/>
    </row>
    <row r="58" spans="1:10" ht="18" customHeight="1" x14ac:dyDescent="0.25">
      <c r="A58" s="6" t="s">
        <v>97</v>
      </c>
      <c r="B58" s="58">
        <v>0</v>
      </c>
      <c r="C58" s="58">
        <v>0</v>
      </c>
      <c r="D58" s="63"/>
      <c r="E58" s="53" t="s">
        <v>98</v>
      </c>
      <c r="F58" s="61">
        <f>SUM(F51:F56)</f>
        <v>0</v>
      </c>
      <c r="G58" s="61">
        <f>SUM(G51:G56)</f>
        <v>0</v>
      </c>
    </row>
    <row r="59" spans="1:10" x14ac:dyDescent="0.25">
      <c r="A59" s="6" t="s">
        <v>99</v>
      </c>
      <c r="B59" s="58">
        <v>0</v>
      </c>
      <c r="C59" s="58">
        <v>0</v>
      </c>
      <c r="D59" s="63"/>
      <c r="E59" s="53" t="s">
        <v>100</v>
      </c>
      <c r="F59" s="61">
        <f>+F48+F58</f>
        <v>1806541.16</v>
      </c>
      <c r="G59" s="61">
        <f>+G48+G58</f>
        <v>1016.12</v>
      </c>
    </row>
    <row r="60" spans="1:10" ht="17.25" customHeight="1" x14ac:dyDescent="0.25">
      <c r="A60" s="6" t="s">
        <v>101</v>
      </c>
      <c r="B60" s="58">
        <f>SUM(B51:B59)</f>
        <v>78238029.770000011</v>
      </c>
      <c r="C60" s="58">
        <f>SUM(C51:C59)</f>
        <v>78525618.770000011</v>
      </c>
      <c r="D60" s="63"/>
      <c r="E60" s="53"/>
      <c r="F60" s="61"/>
      <c r="G60" s="61"/>
    </row>
    <row r="61" spans="1:10" x14ac:dyDescent="0.25">
      <c r="A61" s="6" t="s">
        <v>103</v>
      </c>
      <c r="B61" s="58">
        <f>+B60+B48</f>
        <v>80065395.450000018</v>
      </c>
      <c r="C61" s="58">
        <f>+C60+C48</f>
        <v>78540290.450000018</v>
      </c>
      <c r="D61" s="63"/>
      <c r="E61" s="64" t="s">
        <v>102</v>
      </c>
      <c r="F61" s="61"/>
      <c r="G61" s="61"/>
    </row>
    <row r="62" spans="1:10" ht="14.25" customHeight="1" x14ac:dyDescent="0.25">
      <c r="A62" s="6"/>
      <c r="B62" s="58"/>
      <c r="C62" s="58"/>
      <c r="D62" s="63"/>
      <c r="E62" s="53" t="s">
        <v>104</v>
      </c>
      <c r="F62" s="61">
        <f>+F65+F64+F63</f>
        <v>38327921.93</v>
      </c>
      <c r="G62" s="61">
        <f>+G65+G64+G63</f>
        <v>40658218</v>
      </c>
    </row>
    <row r="63" spans="1:10" ht="13.5" customHeight="1" x14ac:dyDescent="0.25">
      <c r="A63" s="6"/>
      <c r="B63" s="58"/>
      <c r="C63" s="58"/>
      <c r="D63" s="63"/>
      <c r="E63" s="53" t="s">
        <v>105</v>
      </c>
      <c r="F63" s="61">
        <v>500000</v>
      </c>
      <c r="G63" s="61">
        <v>500000</v>
      </c>
      <c r="J63" s="166"/>
    </row>
    <row r="64" spans="1:10" x14ac:dyDescent="0.25">
      <c r="A64" s="6"/>
      <c r="B64" s="58"/>
      <c r="C64" s="58"/>
      <c r="D64" s="63"/>
      <c r="E64" s="53" t="s">
        <v>106</v>
      </c>
      <c r="F64" s="61">
        <v>145050</v>
      </c>
      <c r="G64" s="61">
        <v>145050</v>
      </c>
      <c r="J64" s="166"/>
    </row>
    <row r="65" spans="1:10" x14ac:dyDescent="0.25">
      <c r="A65" s="6"/>
      <c r="B65" s="58"/>
      <c r="C65" s="58"/>
      <c r="D65" s="63"/>
      <c r="E65" s="53" t="s">
        <v>107</v>
      </c>
      <c r="F65" s="61">
        <v>37682871.93</v>
      </c>
      <c r="G65" s="61">
        <v>40013168</v>
      </c>
      <c r="J65" s="166"/>
    </row>
    <row r="66" spans="1:10" ht="16.5" customHeight="1" x14ac:dyDescent="0.25">
      <c r="A66" s="6"/>
      <c r="B66" s="58"/>
      <c r="C66" s="58"/>
      <c r="D66" s="63"/>
      <c r="E66" s="53" t="s">
        <v>108</v>
      </c>
      <c r="F66" s="61">
        <f>SUM(F67:F71)</f>
        <v>39930932.210000008</v>
      </c>
      <c r="G66" s="61">
        <f>SUM(G67:G71)</f>
        <v>37881056.140000001</v>
      </c>
      <c r="J66" s="166"/>
    </row>
    <row r="67" spans="1:10" x14ac:dyDescent="0.25">
      <c r="A67" s="6"/>
      <c r="B67" s="58"/>
      <c r="C67" s="58"/>
      <c r="D67" s="63"/>
      <c r="E67" s="53" t="s">
        <v>109</v>
      </c>
      <c r="F67" s="61">
        <v>2063533.77</v>
      </c>
      <c r="G67" s="61">
        <v>757633</v>
      </c>
      <c r="J67" s="166"/>
    </row>
    <row r="68" spans="1:10" x14ac:dyDescent="0.25">
      <c r="A68" s="6"/>
      <c r="B68" s="58"/>
      <c r="C68" s="58"/>
      <c r="D68" s="63"/>
      <c r="E68" s="53" t="s">
        <v>110</v>
      </c>
      <c r="F68" s="61">
        <v>38067375.380000003</v>
      </c>
      <c r="G68" s="177">
        <v>37323400.079999998</v>
      </c>
      <c r="J68" s="166"/>
    </row>
    <row r="69" spans="1:10" x14ac:dyDescent="0.25">
      <c r="A69" s="6"/>
      <c r="B69" s="58"/>
      <c r="C69" s="58"/>
      <c r="D69" s="63"/>
      <c r="E69" s="53" t="s">
        <v>111</v>
      </c>
      <c r="F69" s="61">
        <v>0</v>
      </c>
      <c r="G69" s="61">
        <v>0</v>
      </c>
      <c r="J69" s="166"/>
    </row>
    <row r="70" spans="1:10" x14ac:dyDescent="0.25">
      <c r="A70" s="6"/>
      <c r="B70" s="58"/>
      <c r="C70" s="58"/>
      <c r="D70" s="63"/>
      <c r="E70" s="53" t="s">
        <v>112</v>
      </c>
      <c r="F70" s="61">
        <v>0</v>
      </c>
      <c r="G70" s="61">
        <v>0</v>
      </c>
      <c r="J70" s="166"/>
    </row>
    <row r="71" spans="1:10" ht="14.25" customHeight="1" x14ac:dyDescent="0.25">
      <c r="A71" s="6"/>
      <c r="B71" s="58"/>
      <c r="C71" s="58"/>
      <c r="D71" s="63"/>
      <c r="E71" s="53" t="s">
        <v>113</v>
      </c>
      <c r="F71" s="61">
        <v>-199976.94</v>
      </c>
      <c r="G71" s="61">
        <v>-199976.94</v>
      </c>
      <c r="J71" s="167"/>
    </row>
    <row r="72" spans="1:10" ht="22.5" x14ac:dyDescent="0.25">
      <c r="A72" s="6"/>
      <c r="B72" s="58"/>
      <c r="C72" s="58"/>
      <c r="D72" s="63"/>
      <c r="E72" s="53" t="s">
        <v>114</v>
      </c>
      <c r="F72" s="61">
        <f>+F73+F74</f>
        <v>0</v>
      </c>
      <c r="G72" s="61">
        <f>+G73+G74</f>
        <v>0</v>
      </c>
    </row>
    <row r="73" spans="1:10" x14ac:dyDescent="0.25">
      <c r="A73" s="6"/>
      <c r="B73" s="58"/>
      <c r="C73" s="58"/>
      <c r="D73" s="63"/>
      <c r="E73" s="53" t="s">
        <v>115</v>
      </c>
      <c r="F73" s="61">
        <v>0</v>
      </c>
      <c r="G73" s="61">
        <v>0</v>
      </c>
    </row>
    <row r="74" spans="1:10" x14ac:dyDescent="0.25">
      <c r="A74" s="6"/>
      <c r="B74" s="58"/>
      <c r="C74" s="58"/>
      <c r="D74" s="63"/>
      <c r="E74" s="53" t="s">
        <v>116</v>
      </c>
      <c r="F74" s="61">
        <v>0</v>
      </c>
      <c r="G74" s="61">
        <v>0</v>
      </c>
    </row>
    <row r="75" spans="1:10" ht="16.5" customHeight="1" x14ac:dyDescent="0.25">
      <c r="A75" s="6"/>
      <c r="B75" s="58"/>
      <c r="C75" s="58"/>
      <c r="D75" s="63"/>
      <c r="E75" s="53" t="s">
        <v>117</v>
      </c>
      <c r="F75" s="177">
        <f>+F62+F66+F72</f>
        <v>78258854.140000015</v>
      </c>
      <c r="G75" s="61">
        <f>+G62+G66+G72</f>
        <v>78539274.140000001</v>
      </c>
    </row>
    <row r="76" spans="1:10" ht="12.75" customHeight="1" x14ac:dyDescent="0.25">
      <c r="A76" s="7"/>
      <c r="B76" s="65"/>
      <c r="C76" s="65"/>
      <c r="D76" s="66"/>
      <c r="E76" s="67" t="s">
        <v>118</v>
      </c>
      <c r="F76" s="178">
        <f>+F59+F75</f>
        <v>80065395.300000012</v>
      </c>
      <c r="G76" s="68">
        <f>+G75+G59</f>
        <v>78540290.260000005</v>
      </c>
    </row>
    <row r="77" spans="1:10" x14ac:dyDescent="0.25">
      <c r="F77" s="179"/>
      <c r="G77" s="70"/>
    </row>
    <row r="78" spans="1:10" x14ac:dyDescent="0.25">
      <c r="F78" s="70"/>
      <c r="G78" s="70"/>
    </row>
    <row r="79" spans="1:10" x14ac:dyDescent="0.25">
      <c r="F79" s="70"/>
      <c r="G79" s="70"/>
    </row>
    <row r="80" spans="1:10" x14ac:dyDescent="0.25">
      <c r="F80" s="70"/>
      <c r="G80" s="70"/>
    </row>
    <row r="81" spans="6:7" x14ac:dyDescent="0.25">
      <c r="F81" s="70"/>
      <c r="G81" s="70"/>
    </row>
    <row r="82" spans="6:7" x14ac:dyDescent="0.25">
      <c r="F82" s="70"/>
      <c r="G82" s="70"/>
    </row>
    <row r="83" spans="6:7" x14ac:dyDescent="0.25">
      <c r="F83" s="70"/>
      <c r="G83" s="70"/>
    </row>
    <row r="84" spans="6:7" x14ac:dyDescent="0.25">
      <c r="F84" s="70"/>
      <c r="G84" s="70"/>
    </row>
    <row r="85" spans="6:7" x14ac:dyDescent="0.25">
      <c r="F85" s="70"/>
      <c r="G85" s="70"/>
    </row>
    <row r="86" spans="6:7" x14ac:dyDescent="0.25">
      <c r="F86" s="70"/>
      <c r="G86" s="70"/>
    </row>
    <row r="87" spans="6:7" x14ac:dyDescent="0.25">
      <c r="F87" s="70"/>
      <c r="G87" s="70"/>
    </row>
    <row r="88" spans="6:7" x14ac:dyDescent="0.25">
      <c r="F88" s="70"/>
      <c r="G88" s="70"/>
    </row>
    <row r="89" spans="6:7" x14ac:dyDescent="0.25">
      <c r="F89" s="70"/>
      <c r="G89" s="70"/>
    </row>
    <row r="90" spans="6:7" x14ac:dyDescent="0.25">
      <c r="F90" s="70"/>
      <c r="G90" s="70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J46"/>
  <sheetViews>
    <sheetView workbookViewId="0">
      <selection activeCell="F68" sqref="F68"/>
    </sheetView>
  </sheetViews>
  <sheetFormatPr baseColWidth="10" defaultRowHeight="15" x14ac:dyDescent="0.25"/>
  <cols>
    <col min="2" max="2" width="14.140625" style="22" customWidth="1"/>
    <col min="3" max="3" width="21" style="22" customWidth="1"/>
    <col min="4" max="5" width="13.42578125" style="82" customWidth="1"/>
    <col min="6" max="6" width="14.28515625" style="82" customWidth="1"/>
    <col min="7" max="7" width="17" style="82" customWidth="1"/>
    <col min="8" max="8" width="12.140625" style="82" customWidth="1"/>
    <col min="9" max="9" width="13.42578125" style="82" customWidth="1"/>
    <col min="10" max="10" width="19.42578125" style="82" customWidth="1"/>
  </cols>
  <sheetData>
    <row r="1" spans="2:10" x14ac:dyDescent="0.25">
      <c r="B1" s="202" t="s">
        <v>458</v>
      </c>
      <c r="C1" s="202"/>
      <c r="D1" s="202"/>
      <c r="E1" s="202"/>
      <c r="F1" s="202"/>
      <c r="G1" s="202"/>
      <c r="H1" s="202"/>
      <c r="I1" s="202"/>
      <c r="J1" s="202"/>
    </row>
    <row r="2" spans="2:10" x14ac:dyDescent="0.25">
      <c r="B2" s="202" t="s">
        <v>457</v>
      </c>
      <c r="C2" s="202"/>
      <c r="D2" s="202"/>
      <c r="E2" s="202"/>
      <c r="F2" s="202"/>
      <c r="G2" s="202"/>
      <c r="H2" s="202"/>
      <c r="I2" s="202"/>
      <c r="J2" s="202"/>
    </row>
    <row r="3" spans="2:10" ht="13.5" customHeight="1" x14ac:dyDescent="0.25">
      <c r="B3" s="202" t="s">
        <v>397</v>
      </c>
      <c r="C3" s="202"/>
      <c r="D3" s="202"/>
      <c r="E3" s="202"/>
      <c r="F3" s="202"/>
      <c r="G3" s="202"/>
      <c r="H3" s="202"/>
      <c r="I3" s="202"/>
      <c r="J3" s="202"/>
    </row>
    <row r="4" spans="2:10" ht="23.25" customHeight="1" x14ac:dyDescent="0.25">
      <c r="B4" s="202" t="s">
        <v>493</v>
      </c>
      <c r="C4" s="202"/>
      <c r="D4" s="202"/>
      <c r="E4" s="202"/>
      <c r="F4" s="202"/>
      <c r="G4" s="202"/>
      <c r="H4" s="202"/>
      <c r="I4" s="202"/>
      <c r="J4" s="202"/>
    </row>
    <row r="5" spans="2:10" x14ac:dyDescent="0.25">
      <c r="B5" s="202" t="s">
        <v>0</v>
      </c>
      <c r="C5" s="202"/>
      <c r="D5" s="202"/>
      <c r="E5" s="202"/>
      <c r="F5" s="202"/>
      <c r="G5" s="202"/>
      <c r="H5" s="202"/>
      <c r="I5" s="202"/>
      <c r="J5" s="202"/>
    </row>
    <row r="6" spans="2:10" x14ac:dyDescent="0.25">
      <c r="B6" s="202" t="s">
        <v>120</v>
      </c>
      <c r="C6" s="202"/>
      <c r="D6" s="203" t="s">
        <v>484</v>
      </c>
      <c r="E6" s="133" t="s">
        <v>121</v>
      </c>
      <c r="F6" s="133" t="s">
        <v>123</v>
      </c>
      <c r="G6" s="133" t="s">
        <v>125</v>
      </c>
      <c r="H6" s="133" t="s">
        <v>128</v>
      </c>
      <c r="I6" s="133" t="s">
        <v>132</v>
      </c>
      <c r="J6" s="203" t="s">
        <v>454</v>
      </c>
    </row>
    <row r="7" spans="2:10" x14ac:dyDescent="0.25">
      <c r="B7" s="202" t="s">
        <v>455</v>
      </c>
      <c r="C7" s="202"/>
      <c r="D7" s="203"/>
      <c r="E7" s="133" t="s">
        <v>122</v>
      </c>
      <c r="F7" s="133" t="s">
        <v>124</v>
      </c>
      <c r="G7" s="133" t="s">
        <v>126</v>
      </c>
      <c r="H7" s="133" t="s">
        <v>129</v>
      </c>
      <c r="I7" s="133" t="s">
        <v>133</v>
      </c>
      <c r="J7" s="203"/>
    </row>
    <row r="8" spans="2:10" x14ac:dyDescent="0.25">
      <c r="B8" s="204"/>
      <c r="C8" s="204"/>
      <c r="D8" s="203"/>
      <c r="E8" s="134"/>
      <c r="F8" s="134"/>
      <c r="G8" s="133" t="s">
        <v>127</v>
      </c>
      <c r="H8" s="133" t="s">
        <v>130</v>
      </c>
      <c r="I8" s="133" t="s">
        <v>134</v>
      </c>
      <c r="J8" s="203"/>
    </row>
    <row r="9" spans="2:10" x14ac:dyDescent="0.25">
      <c r="B9" s="204"/>
      <c r="C9" s="204"/>
      <c r="D9" s="203"/>
      <c r="E9" s="134"/>
      <c r="F9" s="134"/>
      <c r="G9" s="134"/>
      <c r="H9" s="133" t="s">
        <v>131</v>
      </c>
      <c r="I9" s="134"/>
      <c r="J9" s="203"/>
    </row>
    <row r="10" spans="2:10" ht="10.5" customHeight="1" x14ac:dyDescent="0.25">
      <c r="B10" s="204"/>
      <c r="C10" s="204"/>
      <c r="D10" s="134"/>
      <c r="E10" s="134"/>
      <c r="F10" s="134"/>
      <c r="G10" s="134"/>
      <c r="H10" s="134"/>
      <c r="I10" s="134"/>
      <c r="J10" s="203"/>
    </row>
    <row r="11" spans="2:10" x14ac:dyDescent="0.25">
      <c r="B11" s="195" t="s">
        <v>136</v>
      </c>
      <c r="C11" s="196"/>
      <c r="D11" s="72">
        <v>0</v>
      </c>
      <c r="E11" s="72">
        <v>0</v>
      </c>
      <c r="F11" s="72">
        <f t="shared" ref="F11:J11" si="0">+F12+F16</f>
        <v>0</v>
      </c>
      <c r="G11" s="73">
        <f t="shared" si="0"/>
        <v>0</v>
      </c>
      <c r="H11" s="73">
        <v>0</v>
      </c>
      <c r="I11" s="73">
        <f t="shared" si="0"/>
        <v>0</v>
      </c>
      <c r="J11" s="73">
        <f t="shared" si="0"/>
        <v>0</v>
      </c>
    </row>
    <row r="12" spans="2:10" x14ac:dyDescent="0.25">
      <c r="B12" s="195" t="s">
        <v>137</v>
      </c>
      <c r="C12" s="197"/>
      <c r="D12" s="74">
        <v>0</v>
      </c>
      <c r="E12" s="74">
        <v>0</v>
      </c>
      <c r="F12" s="75">
        <f t="shared" ref="F12:J12" si="1">+F13+F14+F15</f>
        <v>0</v>
      </c>
      <c r="G12" s="73">
        <f t="shared" si="1"/>
        <v>0</v>
      </c>
      <c r="H12" s="73">
        <v>0</v>
      </c>
      <c r="I12" s="73">
        <f t="shared" si="1"/>
        <v>0</v>
      </c>
      <c r="J12" s="73">
        <f t="shared" si="1"/>
        <v>0</v>
      </c>
    </row>
    <row r="13" spans="2:10" ht="24" customHeight="1" x14ac:dyDescent="0.25">
      <c r="B13" s="198" t="s">
        <v>138</v>
      </c>
      <c r="C13" s="199"/>
      <c r="D13" s="76">
        <v>0</v>
      </c>
      <c r="E13" s="76">
        <v>0</v>
      </c>
      <c r="F13" s="75">
        <v>0</v>
      </c>
      <c r="G13" s="73">
        <v>0</v>
      </c>
      <c r="H13" s="73">
        <v>0</v>
      </c>
      <c r="I13" s="73">
        <v>0</v>
      </c>
      <c r="J13" s="73">
        <v>0</v>
      </c>
    </row>
    <row r="14" spans="2:10" x14ac:dyDescent="0.25">
      <c r="B14" s="198" t="s">
        <v>139</v>
      </c>
      <c r="C14" s="199"/>
      <c r="D14" s="76">
        <v>0</v>
      </c>
      <c r="E14" s="76">
        <v>0</v>
      </c>
      <c r="F14" s="75">
        <v>0</v>
      </c>
      <c r="G14" s="73">
        <v>0</v>
      </c>
      <c r="H14" s="73">
        <v>0</v>
      </c>
      <c r="I14" s="73">
        <v>0</v>
      </c>
      <c r="J14" s="73">
        <v>0</v>
      </c>
    </row>
    <row r="15" spans="2:10" ht="24" customHeight="1" x14ac:dyDescent="0.25">
      <c r="B15" s="198" t="s">
        <v>140</v>
      </c>
      <c r="C15" s="199"/>
      <c r="D15" s="77">
        <v>0</v>
      </c>
      <c r="E15" s="77">
        <v>0</v>
      </c>
      <c r="F15" s="75">
        <v>0</v>
      </c>
      <c r="G15" s="73">
        <v>0</v>
      </c>
      <c r="H15" s="73">
        <v>0</v>
      </c>
      <c r="I15" s="73">
        <v>0</v>
      </c>
      <c r="J15" s="73">
        <v>0</v>
      </c>
    </row>
    <row r="16" spans="2:10" x14ac:dyDescent="0.25">
      <c r="B16" s="195" t="s">
        <v>141</v>
      </c>
      <c r="C16" s="197"/>
      <c r="D16" s="77">
        <v>0</v>
      </c>
      <c r="E16" s="77">
        <v>0</v>
      </c>
      <c r="F16" s="75">
        <f t="shared" ref="F16:J16" si="2">SUM(F13:F15)</f>
        <v>0</v>
      </c>
      <c r="G16" s="73">
        <f t="shared" si="2"/>
        <v>0</v>
      </c>
      <c r="H16" s="73">
        <v>0</v>
      </c>
      <c r="I16" s="73">
        <f t="shared" si="2"/>
        <v>0</v>
      </c>
      <c r="J16" s="73">
        <f t="shared" si="2"/>
        <v>0</v>
      </c>
    </row>
    <row r="17" spans="2:10" ht="24" customHeight="1" x14ac:dyDescent="0.25">
      <c r="B17" s="200" t="s">
        <v>142</v>
      </c>
      <c r="C17" s="201"/>
      <c r="D17" s="77">
        <v>0</v>
      </c>
      <c r="E17" s="77">
        <v>0</v>
      </c>
      <c r="F17" s="75">
        <v>0</v>
      </c>
      <c r="G17" s="73">
        <v>0</v>
      </c>
      <c r="H17" s="73">
        <v>0</v>
      </c>
      <c r="I17" s="73">
        <v>0</v>
      </c>
      <c r="J17" s="73">
        <v>0</v>
      </c>
    </row>
    <row r="18" spans="2:10" x14ac:dyDescent="0.25">
      <c r="B18" s="200" t="s">
        <v>143</v>
      </c>
      <c r="C18" s="201"/>
      <c r="D18" s="77">
        <v>0</v>
      </c>
      <c r="E18" s="77">
        <v>0</v>
      </c>
      <c r="F18" s="75">
        <v>0</v>
      </c>
      <c r="G18" s="73">
        <v>0</v>
      </c>
      <c r="H18" s="73">
        <v>0</v>
      </c>
      <c r="I18" s="73">
        <v>0</v>
      </c>
      <c r="J18" s="73">
        <v>0</v>
      </c>
    </row>
    <row r="19" spans="2:10" ht="24" customHeight="1" x14ac:dyDescent="0.25">
      <c r="B19" s="200" t="s">
        <v>144</v>
      </c>
      <c r="C19" s="201"/>
      <c r="D19" s="77">
        <v>0</v>
      </c>
      <c r="E19" s="77">
        <v>0</v>
      </c>
      <c r="F19" s="75">
        <v>0</v>
      </c>
      <c r="G19" s="73">
        <v>0</v>
      </c>
      <c r="H19" s="73">
        <v>0</v>
      </c>
      <c r="I19" s="73">
        <v>0</v>
      </c>
      <c r="J19" s="73">
        <v>0</v>
      </c>
    </row>
    <row r="20" spans="2:10" s="21" customFormat="1" x14ac:dyDescent="0.25">
      <c r="B20" s="195" t="s">
        <v>145</v>
      </c>
      <c r="C20" s="197"/>
      <c r="D20" s="76">
        <v>1016</v>
      </c>
      <c r="E20" s="77">
        <v>0</v>
      </c>
      <c r="F20" s="77">
        <v>0</v>
      </c>
      <c r="G20" s="77">
        <v>0</v>
      </c>
      <c r="H20" s="73">
        <v>1806541</v>
      </c>
      <c r="I20" s="77">
        <v>0</v>
      </c>
      <c r="J20" s="77">
        <v>0</v>
      </c>
    </row>
    <row r="21" spans="2:10" ht="29.25" customHeight="1" x14ac:dyDescent="0.25">
      <c r="B21" s="195" t="s">
        <v>146</v>
      </c>
      <c r="C21" s="197"/>
      <c r="D21" s="76">
        <f>+D11+D20</f>
        <v>1016</v>
      </c>
      <c r="E21" s="76">
        <f>+E11+E20</f>
        <v>0</v>
      </c>
      <c r="F21" s="75">
        <f>+F11+F20</f>
        <v>0</v>
      </c>
      <c r="G21" s="73">
        <f>+G11+G20</f>
        <v>0</v>
      </c>
      <c r="H21" s="73">
        <f>SUM(H20)</f>
        <v>1806541</v>
      </c>
      <c r="I21" s="73">
        <f t="shared" ref="I21:J21" si="3">+I11+I20</f>
        <v>0</v>
      </c>
      <c r="J21" s="73">
        <f t="shared" si="3"/>
        <v>0</v>
      </c>
    </row>
    <row r="22" spans="2:10" ht="16.5" customHeight="1" x14ac:dyDescent="0.25">
      <c r="B22" s="195" t="s">
        <v>391</v>
      </c>
      <c r="C22" s="197"/>
      <c r="D22" s="78">
        <v>0</v>
      </c>
      <c r="E22" s="78">
        <v>0</v>
      </c>
      <c r="F22" s="79">
        <v>0</v>
      </c>
      <c r="G22" s="73">
        <v>0</v>
      </c>
      <c r="H22" s="73">
        <v>0</v>
      </c>
      <c r="I22" s="73">
        <v>0</v>
      </c>
      <c r="J22" s="73">
        <v>0</v>
      </c>
    </row>
    <row r="23" spans="2:10" ht="16.5" customHeight="1" x14ac:dyDescent="0.25">
      <c r="B23" s="200" t="s">
        <v>472</v>
      </c>
      <c r="C23" s="201"/>
      <c r="D23" s="78"/>
      <c r="E23" s="78"/>
      <c r="F23" s="119"/>
      <c r="G23" s="119"/>
      <c r="H23" s="119"/>
      <c r="I23" s="119"/>
      <c r="J23" s="119"/>
    </row>
    <row r="24" spans="2:10" ht="16.5" customHeight="1" x14ac:dyDescent="0.25">
      <c r="B24" s="200" t="s">
        <v>471</v>
      </c>
      <c r="C24" s="201"/>
      <c r="D24" s="78"/>
      <c r="E24" s="78"/>
      <c r="F24" s="119"/>
      <c r="G24" s="119"/>
      <c r="H24" s="119"/>
      <c r="I24" s="119"/>
      <c r="J24" s="119"/>
    </row>
    <row r="25" spans="2:10" ht="16.5" customHeight="1" x14ac:dyDescent="0.25">
      <c r="B25" s="200" t="s">
        <v>470</v>
      </c>
      <c r="C25" s="201"/>
      <c r="D25" s="78"/>
      <c r="E25" s="78"/>
      <c r="F25" s="119"/>
      <c r="G25" s="119"/>
      <c r="H25" s="119"/>
      <c r="I25" s="119"/>
      <c r="J25" s="119"/>
    </row>
    <row r="26" spans="2:10" ht="16.5" customHeight="1" x14ac:dyDescent="0.25">
      <c r="B26" s="144"/>
      <c r="C26" s="145"/>
      <c r="D26" s="78"/>
      <c r="E26" s="78"/>
      <c r="F26" s="119"/>
      <c r="G26" s="119"/>
      <c r="H26" s="119"/>
      <c r="I26" s="119"/>
      <c r="J26" s="119"/>
    </row>
    <row r="27" spans="2:10" ht="25.5" customHeight="1" x14ac:dyDescent="0.25">
      <c r="B27" s="205" t="s">
        <v>147</v>
      </c>
      <c r="C27" s="206"/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</row>
    <row r="28" spans="2:10" x14ac:dyDescent="0.25">
      <c r="B28" s="210" t="s">
        <v>473</v>
      </c>
      <c r="C28" s="211"/>
      <c r="D28" s="153"/>
      <c r="E28" s="150"/>
      <c r="F28" s="150"/>
      <c r="G28" s="150"/>
      <c r="H28" s="150"/>
      <c r="I28" s="150"/>
      <c r="J28" s="150"/>
    </row>
    <row r="29" spans="2:10" x14ac:dyDescent="0.25">
      <c r="B29" s="210" t="s">
        <v>474</v>
      </c>
      <c r="C29" s="211"/>
      <c r="D29" s="153"/>
      <c r="E29" s="150"/>
      <c r="F29" s="150"/>
      <c r="G29" s="150"/>
      <c r="H29" s="150"/>
      <c r="I29" s="150"/>
      <c r="J29" s="150"/>
    </row>
    <row r="30" spans="2:10" x14ac:dyDescent="0.25">
      <c r="B30" s="210" t="s">
        <v>475</v>
      </c>
      <c r="C30" s="211"/>
      <c r="D30" s="153"/>
      <c r="E30" s="150"/>
      <c r="F30" s="150"/>
      <c r="G30" s="150"/>
      <c r="H30" s="150"/>
      <c r="I30" s="150"/>
      <c r="J30" s="150"/>
    </row>
    <row r="31" spans="2:10" x14ac:dyDescent="0.25">
      <c r="B31" s="207"/>
      <c r="C31" s="208"/>
      <c r="D31" s="151"/>
      <c r="E31" s="89"/>
      <c r="F31" s="81"/>
      <c r="G31" s="151"/>
      <c r="H31" s="152"/>
      <c r="I31" s="152"/>
      <c r="J31" s="152"/>
    </row>
    <row r="32" spans="2:10" x14ac:dyDescent="0.25">
      <c r="B32" s="2"/>
    </row>
    <row r="33" spans="2:10" ht="34.5" customHeight="1" x14ac:dyDescent="0.25">
      <c r="B33" s="209" t="s">
        <v>392</v>
      </c>
      <c r="C33" s="209"/>
      <c r="D33" s="209"/>
      <c r="E33" s="209"/>
      <c r="F33" s="209"/>
      <c r="G33" s="209"/>
      <c r="H33" s="209"/>
      <c r="I33" s="209"/>
      <c r="J33" s="209"/>
    </row>
    <row r="34" spans="2:10" ht="30.75" customHeight="1" x14ac:dyDescent="0.25">
      <c r="B34" s="209" t="s">
        <v>393</v>
      </c>
      <c r="C34" s="209"/>
      <c r="D34" s="209"/>
      <c r="E34" s="209"/>
      <c r="F34" s="209"/>
      <c r="G34" s="209"/>
      <c r="H34" s="209"/>
      <c r="I34" s="209"/>
      <c r="J34" s="209"/>
    </row>
    <row r="36" spans="2:10" x14ac:dyDescent="0.25">
      <c r="B36" s="202" t="s">
        <v>458</v>
      </c>
      <c r="C36" s="202"/>
      <c r="D36" s="202"/>
      <c r="E36" s="202"/>
      <c r="F36" s="202"/>
      <c r="G36" s="202"/>
      <c r="H36" s="202"/>
    </row>
    <row r="37" spans="2:10" x14ac:dyDescent="0.25">
      <c r="B37" s="202" t="s">
        <v>119</v>
      </c>
      <c r="C37" s="202"/>
      <c r="D37" s="202"/>
      <c r="E37" s="202"/>
      <c r="F37" s="202"/>
      <c r="G37" s="202"/>
      <c r="H37" s="202"/>
    </row>
    <row r="38" spans="2:10" x14ac:dyDescent="0.25">
      <c r="B38" s="202" t="s">
        <v>487</v>
      </c>
      <c r="C38" s="202"/>
      <c r="D38" s="202"/>
      <c r="E38" s="202"/>
      <c r="F38" s="202"/>
      <c r="G38" s="202"/>
      <c r="H38" s="202"/>
    </row>
    <row r="39" spans="2:10" x14ac:dyDescent="0.25">
      <c r="B39" s="202" t="s">
        <v>0</v>
      </c>
      <c r="C39" s="202"/>
      <c r="D39" s="202"/>
      <c r="E39" s="202"/>
      <c r="F39" s="202"/>
      <c r="G39" s="202"/>
      <c r="H39" s="202"/>
    </row>
    <row r="40" spans="2:10" x14ac:dyDescent="0.25">
      <c r="B40" s="135" t="s">
        <v>148</v>
      </c>
      <c r="C40" s="135"/>
      <c r="D40" s="133" t="s">
        <v>149</v>
      </c>
      <c r="E40" s="133" t="s">
        <v>151</v>
      </c>
      <c r="F40" s="133" t="s">
        <v>154</v>
      </c>
      <c r="G40" s="133" t="s">
        <v>135</v>
      </c>
      <c r="H40" s="133" t="s">
        <v>158</v>
      </c>
    </row>
    <row r="41" spans="2:10" x14ac:dyDescent="0.25">
      <c r="B41" s="135"/>
      <c r="C41" s="135"/>
      <c r="D41" s="133" t="s">
        <v>150</v>
      </c>
      <c r="E41" s="133" t="s">
        <v>152</v>
      </c>
      <c r="F41" s="133" t="s">
        <v>155</v>
      </c>
      <c r="G41" s="133" t="s">
        <v>156</v>
      </c>
      <c r="H41" s="133" t="s">
        <v>159</v>
      </c>
    </row>
    <row r="42" spans="2:10" x14ac:dyDescent="0.25">
      <c r="B42" s="135"/>
      <c r="C42" s="135"/>
      <c r="D42" s="134"/>
      <c r="E42" s="133" t="s">
        <v>153</v>
      </c>
      <c r="F42" s="134"/>
      <c r="G42" s="133" t="s">
        <v>157</v>
      </c>
      <c r="H42" s="134"/>
    </row>
    <row r="43" spans="2:10" x14ac:dyDescent="0.25">
      <c r="B43" s="156" t="s">
        <v>476</v>
      </c>
      <c r="C43" s="157"/>
      <c r="D43" s="158">
        <v>0</v>
      </c>
      <c r="E43" s="158">
        <v>0</v>
      </c>
      <c r="F43" s="158">
        <v>0</v>
      </c>
      <c r="G43" s="158">
        <v>0</v>
      </c>
      <c r="H43" s="159">
        <v>0</v>
      </c>
    </row>
    <row r="44" spans="2:10" x14ac:dyDescent="0.25">
      <c r="B44" s="164" t="s">
        <v>477</v>
      </c>
      <c r="C44" s="154"/>
      <c r="D44" s="155"/>
      <c r="E44" s="155"/>
      <c r="F44" s="155"/>
      <c r="G44" s="155"/>
      <c r="H44" s="160"/>
    </row>
    <row r="45" spans="2:10" x14ac:dyDescent="0.25">
      <c r="B45" s="164" t="s">
        <v>478</v>
      </c>
      <c r="C45" s="154"/>
      <c r="D45" s="155"/>
      <c r="E45" s="155"/>
      <c r="F45" s="155"/>
      <c r="G45" s="155"/>
      <c r="H45" s="160"/>
    </row>
    <row r="46" spans="2:10" x14ac:dyDescent="0.25">
      <c r="B46" s="165" t="s">
        <v>479</v>
      </c>
      <c r="C46" s="161"/>
      <c r="D46" s="162"/>
      <c r="E46" s="162"/>
      <c r="F46" s="162"/>
      <c r="G46" s="162"/>
      <c r="H46" s="163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9"/>
  <sheetViews>
    <sheetView workbookViewId="0">
      <selection activeCell="F68" sqref="F68"/>
    </sheetView>
  </sheetViews>
  <sheetFormatPr baseColWidth="10" defaultRowHeight="15" x14ac:dyDescent="0.25"/>
  <cols>
    <col min="1" max="1" width="32" style="22" customWidth="1"/>
    <col min="2" max="2" width="12.42578125" style="22" customWidth="1"/>
    <col min="3" max="3" width="12.28515625" style="22" customWidth="1"/>
    <col min="4" max="6" width="11.42578125" style="22"/>
    <col min="7" max="7" width="16.140625" style="22" customWidth="1"/>
    <col min="8" max="8" width="17.28515625" style="22" customWidth="1"/>
    <col min="9" max="9" width="16.85546875" style="22" customWidth="1"/>
    <col min="10" max="10" width="14.5703125" style="22" customWidth="1"/>
    <col min="11" max="11" width="15.28515625" style="22" customWidth="1"/>
  </cols>
  <sheetData>
    <row r="1" spans="1:11" x14ac:dyDescent="0.25">
      <c r="A1" s="215" t="s">
        <v>458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3" t="s">
        <v>457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x14ac:dyDescent="0.25">
      <c r="A3" s="216" t="s">
        <v>396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x14ac:dyDescent="0.25">
      <c r="A4" s="202" t="s">
        <v>494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1" x14ac:dyDescent="0.25">
      <c r="A6" s="136" t="s">
        <v>160</v>
      </c>
      <c r="B6" s="136" t="s">
        <v>162</v>
      </c>
      <c r="C6" s="136" t="s">
        <v>164</v>
      </c>
      <c r="D6" s="136" t="s">
        <v>164</v>
      </c>
      <c r="E6" s="136" t="s">
        <v>170</v>
      </c>
      <c r="F6" s="136" t="s">
        <v>151</v>
      </c>
      <c r="G6" s="136" t="s">
        <v>174</v>
      </c>
      <c r="H6" s="136" t="s">
        <v>174</v>
      </c>
      <c r="I6" s="136" t="s">
        <v>182</v>
      </c>
      <c r="J6" s="136" t="s">
        <v>183</v>
      </c>
      <c r="K6" s="136" t="s">
        <v>186</v>
      </c>
    </row>
    <row r="7" spans="1:11" x14ac:dyDescent="0.25">
      <c r="A7" s="136" t="s">
        <v>161</v>
      </c>
      <c r="B7" s="136" t="s">
        <v>163</v>
      </c>
      <c r="C7" s="136" t="s">
        <v>165</v>
      </c>
      <c r="D7" s="136" t="s">
        <v>168</v>
      </c>
      <c r="E7" s="136" t="s">
        <v>171</v>
      </c>
      <c r="F7" s="136" t="s">
        <v>173</v>
      </c>
      <c r="G7" s="136" t="s">
        <v>175</v>
      </c>
      <c r="H7" s="136" t="s">
        <v>175</v>
      </c>
      <c r="I7" s="136" t="s">
        <v>482</v>
      </c>
      <c r="J7" s="136" t="s">
        <v>184</v>
      </c>
      <c r="K7" s="136" t="s">
        <v>187</v>
      </c>
    </row>
    <row r="8" spans="1:11" x14ac:dyDescent="0.25">
      <c r="A8" s="137"/>
      <c r="B8" s="137"/>
      <c r="C8" s="136" t="s">
        <v>166</v>
      </c>
      <c r="D8" s="136" t="s">
        <v>169</v>
      </c>
      <c r="E8" s="136" t="s">
        <v>172</v>
      </c>
      <c r="F8" s="137"/>
      <c r="G8" s="136" t="s">
        <v>176</v>
      </c>
      <c r="H8" s="136" t="s">
        <v>176</v>
      </c>
      <c r="I8" s="136" t="s">
        <v>488</v>
      </c>
      <c r="J8" s="136" t="s">
        <v>185</v>
      </c>
      <c r="K8" s="136" t="s">
        <v>483</v>
      </c>
    </row>
    <row r="9" spans="1:11" x14ac:dyDescent="0.25">
      <c r="A9" s="137"/>
      <c r="B9" s="137"/>
      <c r="C9" s="136" t="s">
        <v>167</v>
      </c>
      <c r="D9" s="137"/>
      <c r="E9" s="137"/>
      <c r="F9" s="137"/>
      <c r="G9" s="136" t="s">
        <v>177</v>
      </c>
      <c r="H9" s="136" t="s">
        <v>177</v>
      </c>
      <c r="I9" s="137"/>
      <c r="J9" s="136" t="s">
        <v>489</v>
      </c>
      <c r="K9" s="136" t="s">
        <v>490</v>
      </c>
    </row>
    <row r="10" spans="1:11" x14ac:dyDescent="0.25">
      <c r="A10" s="137"/>
      <c r="B10" s="137"/>
      <c r="C10" s="137"/>
      <c r="D10" s="137"/>
      <c r="E10" s="137"/>
      <c r="F10" s="137"/>
      <c r="G10" s="136" t="s">
        <v>178</v>
      </c>
      <c r="H10" s="136" t="s">
        <v>179</v>
      </c>
      <c r="I10" s="137"/>
      <c r="J10" s="136" t="s">
        <v>485</v>
      </c>
      <c r="K10" s="136" t="s">
        <v>486</v>
      </c>
    </row>
    <row r="11" spans="1:11" x14ac:dyDescent="0.25">
      <c r="A11" s="137"/>
      <c r="B11" s="137"/>
      <c r="C11" s="137"/>
      <c r="D11" s="137"/>
      <c r="E11" s="137"/>
      <c r="F11" s="137"/>
      <c r="G11" s="137"/>
      <c r="H11" s="136" t="s">
        <v>180</v>
      </c>
      <c r="I11" s="137"/>
      <c r="J11" s="137"/>
      <c r="K11" s="137"/>
    </row>
    <row r="12" spans="1:11" x14ac:dyDescent="0.25">
      <c r="A12" s="137"/>
      <c r="B12" s="137"/>
      <c r="C12" s="137"/>
      <c r="D12" s="137"/>
      <c r="E12" s="137"/>
      <c r="F12" s="137"/>
      <c r="G12" s="137"/>
      <c r="H12" s="136" t="s">
        <v>181</v>
      </c>
      <c r="I12" s="137"/>
      <c r="J12" s="137"/>
      <c r="K12" s="137"/>
    </row>
    <row r="13" spans="1:11" x14ac:dyDescent="0.25">
      <c r="A13" s="18"/>
      <c r="B13" s="83"/>
      <c r="C13" s="84"/>
      <c r="D13" s="84"/>
      <c r="E13" s="85"/>
      <c r="F13" s="71"/>
      <c r="G13" s="86"/>
      <c r="H13" s="71"/>
      <c r="I13" s="71"/>
      <c r="J13" s="71"/>
      <c r="K13" s="71"/>
    </row>
    <row r="14" spans="1:11" x14ac:dyDescent="0.25">
      <c r="A14" s="214" t="s">
        <v>450</v>
      </c>
      <c r="B14" s="217">
        <v>0</v>
      </c>
      <c r="C14" s="218">
        <v>0</v>
      </c>
      <c r="D14" s="218">
        <v>0</v>
      </c>
      <c r="E14" s="219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</row>
    <row r="15" spans="1:11" x14ac:dyDescent="0.25">
      <c r="A15" s="214"/>
      <c r="B15" s="217"/>
      <c r="C15" s="218"/>
      <c r="D15" s="218"/>
      <c r="E15" s="219"/>
      <c r="F15" s="212"/>
      <c r="G15" s="212"/>
      <c r="H15" s="212"/>
      <c r="I15" s="212"/>
      <c r="J15" s="212"/>
      <c r="K15" s="212"/>
    </row>
    <row r="16" spans="1:11" x14ac:dyDescent="0.25">
      <c r="A16" s="148" t="s">
        <v>462</v>
      </c>
      <c r="B16" s="87"/>
      <c r="C16" s="146"/>
      <c r="D16" s="146"/>
      <c r="E16" s="79"/>
      <c r="F16" s="73"/>
      <c r="G16" s="73"/>
      <c r="H16" s="73"/>
      <c r="I16" s="73"/>
      <c r="J16" s="73"/>
      <c r="K16" s="73"/>
    </row>
    <row r="17" spans="1:11" x14ac:dyDescent="0.25">
      <c r="A17" s="148" t="s">
        <v>463</v>
      </c>
      <c r="B17" s="87"/>
      <c r="C17" s="146"/>
      <c r="D17" s="146"/>
      <c r="E17" s="79"/>
      <c r="F17" s="73"/>
      <c r="G17" s="73"/>
      <c r="H17" s="73"/>
      <c r="I17" s="73"/>
      <c r="J17" s="73"/>
      <c r="K17" s="73"/>
    </row>
    <row r="18" spans="1:11" x14ac:dyDescent="0.25">
      <c r="A18" s="148" t="s">
        <v>464</v>
      </c>
      <c r="B18" s="87"/>
      <c r="C18" s="146"/>
      <c r="D18" s="146"/>
      <c r="E18" s="79"/>
      <c r="F18" s="73"/>
      <c r="G18" s="73"/>
      <c r="H18" s="73"/>
      <c r="I18" s="73"/>
      <c r="J18" s="73"/>
      <c r="K18" s="73"/>
    </row>
    <row r="19" spans="1:11" x14ac:dyDescent="0.25">
      <c r="A19" s="148" t="s">
        <v>465</v>
      </c>
      <c r="B19" s="87"/>
      <c r="C19" s="146"/>
      <c r="D19" s="146"/>
      <c r="E19" s="79"/>
      <c r="F19" s="73"/>
      <c r="G19" s="73"/>
      <c r="H19" s="73"/>
      <c r="I19" s="73"/>
      <c r="J19" s="73"/>
      <c r="K19" s="73"/>
    </row>
    <row r="20" spans="1:11" x14ac:dyDescent="0.25">
      <c r="A20" s="3" t="s">
        <v>188</v>
      </c>
      <c r="B20" s="87">
        <v>0</v>
      </c>
      <c r="C20" s="73">
        <v>0</v>
      </c>
      <c r="D20" s="73">
        <v>0</v>
      </c>
      <c r="E20" s="79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</row>
    <row r="21" spans="1:11" x14ac:dyDescent="0.25">
      <c r="A21" s="149" t="s">
        <v>466</v>
      </c>
      <c r="B21" s="87"/>
      <c r="C21" s="73"/>
      <c r="D21" s="73"/>
      <c r="E21" s="79"/>
      <c r="F21" s="73"/>
      <c r="G21" s="73"/>
      <c r="H21" s="73"/>
      <c r="I21" s="73"/>
      <c r="J21" s="73"/>
      <c r="K21" s="73"/>
    </row>
    <row r="22" spans="1:11" x14ac:dyDescent="0.25">
      <c r="A22" s="149" t="s">
        <v>467</v>
      </c>
      <c r="B22" s="87"/>
      <c r="C22" s="73"/>
      <c r="D22" s="73"/>
      <c r="E22" s="79"/>
      <c r="F22" s="73"/>
      <c r="G22" s="73"/>
      <c r="H22" s="73"/>
      <c r="I22" s="73"/>
      <c r="J22" s="73"/>
      <c r="K22" s="73"/>
    </row>
    <row r="23" spans="1:11" x14ac:dyDescent="0.25">
      <c r="A23" s="149" t="s">
        <v>468</v>
      </c>
      <c r="B23" s="87"/>
      <c r="C23" s="73"/>
      <c r="D23" s="73"/>
      <c r="E23" s="79"/>
      <c r="F23" s="73"/>
      <c r="G23" s="73"/>
      <c r="H23" s="73"/>
      <c r="I23" s="73"/>
      <c r="J23" s="73"/>
      <c r="K23" s="73"/>
    </row>
    <row r="24" spans="1:11" x14ac:dyDescent="0.25">
      <c r="A24" s="149" t="s">
        <v>469</v>
      </c>
      <c r="B24" s="87"/>
      <c r="C24" s="73"/>
      <c r="D24" s="73"/>
      <c r="E24" s="79"/>
      <c r="F24" s="73"/>
      <c r="G24" s="73"/>
      <c r="H24" s="73"/>
      <c r="I24" s="73"/>
      <c r="J24" s="73"/>
      <c r="K24" s="73"/>
    </row>
    <row r="25" spans="1:11" x14ac:dyDescent="0.25">
      <c r="A25" s="3"/>
      <c r="B25" s="87"/>
      <c r="C25" s="73"/>
      <c r="D25" s="73"/>
      <c r="E25" s="79"/>
      <c r="F25" s="73"/>
      <c r="G25" s="73"/>
      <c r="H25" s="73"/>
      <c r="I25" s="73"/>
      <c r="J25" s="73"/>
      <c r="K25" s="73"/>
    </row>
    <row r="26" spans="1:11" x14ac:dyDescent="0.25">
      <c r="A26" s="214" t="s">
        <v>451</v>
      </c>
      <c r="B26" s="212">
        <v>0</v>
      </c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</row>
    <row r="27" spans="1:11" x14ac:dyDescent="0.25">
      <c r="A27" s="214"/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1" x14ac:dyDescent="0.25">
      <c r="A28" s="1"/>
      <c r="B28" s="88"/>
      <c r="C28" s="81"/>
      <c r="D28" s="81"/>
      <c r="E28" s="89"/>
      <c r="F28" s="81"/>
      <c r="G28" s="81"/>
      <c r="H28" s="81"/>
      <c r="I28" s="81"/>
      <c r="J28" s="81"/>
      <c r="K28" s="81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86"/>
  <sheetViews>
    <sheetView workbookViewId="0">
      <selection activeCell="F68" sqref="F68"/>
    </sheetView>
  </sheetViews>
  <sheetFormatPr baseColWidth="10" defaultRowHeight="15" x14ac:dyDescent="0.25"/>
  <cols>
    <col min="1" max="1" width="84.28515625" style="22" bestFit="1" customWidth="1"/>
    <col min="2" max="2" width="14.28515625" style="82" bestFit="1" customWidth="1"/>
    <col min="3" max="3" width="13.42578125" style="82" bestFit="1" customWidth="1"/>
    <col min="4" max="4" width="13.140625" style="82" customWidth="1"/>
  </cols>
  <sheetData>
    <row r="1" spans="1:11" x14ac:dyDescent="0.25">
      <c r="A1" s="220" t="s">
        <v>458</v>
      </c>
      <c r="B1" s="216"/>
      <c r="C1" s="216"/>
      <c r="D1" s="221"/>
    </row>
    <row r="2" spans="1:11" x14ac:dyDescent="0.25">
      <c r="A2" s="222" t="s">
        <v>457</v>
      </c>
      <c r="B2" s="202"/>
      <c r="C2" s="202"/>
      <c r="D2" s="223"/>
    </row>
    <row r="3" spans="1:11" x14ac:dyDescent="0.25">
      <c r="A3" s="222" t="s">
        <v>456</v>
      </c>
      <c r="B3" s="202"/>
      <c r="C3" s="202"/>
      <c r="D3" s="223"/>
    </row>
    <row r="4" spans="1:11" x14ac:dyDescent="0.25">
      <c r="A4" s="222" t="s">
        <v>494</v>
      </c>
      <c r="B4" s="202"/>
      <c r="C4" s="202"/>
      <c r="D4" s="223"/>
    </row>
    <row r="5" spans="1:11" x14ac:dyDescent="0.25">
      <c r="A5" s="224" t="s">
        <v>395</v>
      </c>
      <c r="B5" s="215"/>
      <c r="C5" s="215"/>
      <c r="D5" s="225"/>
      <c r="F5" s="14"/>
      <c r="G5" s="14"/>
      <c r="H5" s="14"/>
      <c r="I5" s="14"/>
      <c r="J5" s="14"/>
      <c r="K5" s="14"/>
    </row>
    <row r="6" spans="1:11" x14ac:dyDescent="0.25">
      <c r="A6" s="23"/>
      <c r="B6" s="90"/>
      <c r="C6" s="90"/>
      <c r="D6" s="90"/>
      <c r="F6" s="14"/>
      <c r="G6" s="14"/>
      <c r="H6" s="14" t="s">
        <v>407</v>
      </c>
      <c r="I6" s="14"/>
      <c r="J6" s="14"/>
      <c r="K6" s="14"/>
    </row>
    <row r="7" spans="1:11" x14ac:dyDescent="0.25">
      <c r="A7" s="228" t="s">
        <v>1</v>
      </c>
      <c r="B7" s="133" t="s">
        <v>189</v>
      </c>
      <c r="C7" s="226" t="s">
        <v>191</v>
      </c>
      <c r="D7" s="133" t="s">
        <v>192</v>
      </c>
      <c r="F7" s="14"/>
      <c r="G7" s="14"/>
      <c r="H7" s="14" t="s">
        <v>408</v>
      </c>
      <c r="I7" s="14"/>
      <c r="J7" s="14" t="s">
        <v>411</v>
      </c>
      <c r="K7" s="14"/>
    </row>
    <row r="8" spans="1:11" x14ac:dyDescent="0.25">
      <c r="A8" s="229"/>
      <c r="B8" s="138" t="s">
        <v>190</v>
      </c>
      <c r="C8" s="227"/>
      <c r="D8" s="138" t="s">
        <v>193</v>
      </c>
      <c r="F8" s="14"/>
      <c r="G8" s="14"/>
      <c r="H8" s="14"/>
      <c r="I8" s="14" t="s">
        <v>409</v>
      </c>
      <c r="J8" s="14" t="s">
        <v>412</v>
      </c>
      <c r="K8" s="14"/>
    </row>
    <row r="9" spans="1:11" x14ac:dyDescent="0.25">
      <c r="A9" s="29"/>
      <c r="B9" s="91"/>
      <c r="C9" s="91"/>
      <c r="D9" s="91"/>
      <c r="F9" s="14"/>
      <c r="G9" s="14"/>
      <c r="H9" s="14"/>
      <c r="I9" s="14" t="s">
        <v>410</v>
      </c>
      <c r="J9" s="14" t="s">
        <v>413</v>
      </c>
      <c r="K9" s="14"/>
    </row>
    <row r="10" spans="1:11" x14ac:dyDescent="0.25">
      <c r="A10" s="32" t="s">
        <v>194</v>
      </c>
      <c r="B10" s="92">
        <f>+B11+B12+B13</f>
        <v>18847794</v>
      </c>
      <c r="C10" s="92">
        <f>+C11+C12+C13</f>
        <v>21427240</v>
      </c>
      <c r="D10" s="92">
        <f t="shared" ref="D10" si="0">+D11+D12+D13</f>
        <v>21427240</v>
      </c>
      <c r="F10" s="14"/>
      <c r="G10" s="14"/>
      <c r="H10" s="14"/>
      <c r="I10" s="14"/>
      <c r="J10" s="14"/>
      <c r="K10" s="14"/>
    </row>
    <row r="11" spans="1:11" x14ac:dyDescent="0.25">
      <c r="A11" s="33" t="s">
        <v>195</v>
      </c>
      <c r="B11" s="92">
        <v>0</v>
      </c>
      <c r="C11" s="92">
        <v>0</v>
      </c>
      <c r="D11" s="92">
        <v>0</v>
      </c>
      <c r="F11" s="14">
        <v>0</v>
      </c>
      <c r="G11" s="14"/>
      <c r="H11" s="14"/>
      <c r="I11" s="14"/>
      <c r="J11" s="14"/>
      <c r="K11" s="14"/>
    </row>
    <row r="12" spans="1:11" x14ac:dyDescent="0.25">
      <c r="A12" s="34" t="s">
        <v>196</v>
      </c>
      <c r="B12" s="93">
        <v>18847794</v>
      </c>
      <c r="C12" s="93">
        <v>21427240</v>
      </c>
      <c r="D12" s="93">
        <v>21427240</v>
      </c>
      <c r="F12" s="14">
        <v>0</v>
      </c>
      <c r="G12" s="14"/>
      <c r="H12" s="14"/>
      <c r="I12" s="14"/>
      <c r="J12" s="14"/>
      <c r="K12" s="14"/>
    </row>
    <row r="13" spans="1:11" x14ac:dyDescent="0.25">
      <c r="A13" s="34" t="s">
        <v>197</v>
      </c>
      <c r="B13" s="95">
        <v>0</v>
      </c>
      <c r="C13" s="95">
        <v>0</v>
      </c>
      <c r="D13" s="94">
        <v>0</v>
      </c>
      <c r="F13" s="14"/>
      <c r="G13" s="14"/>
      <c r="H13" s="14"/>
      <c r="I13" s="14"/>
      <c r="J13" s="14"/>
      <c r="K13" s="14"/>
    </row>
    <row r="14" spans="1:11" x14ac:dyDescent="0.25">
      <c r="A14" s="35"/>
      <c r="B14" s="95"/>
      <c r="C14" s="95"/>
      <c r="D14" s="94"/>
      <c r="F14" s="14"/>
      <c r="G14" s="14"/>
      <c r="H14" s="14"/>
      <c r="I14" s="14"/>
      <c r="J14" s="14"/>
      <c r="K14" s="14"/>
    </row>
    <row r="15" spans="1:11" x14ac:dyDescent="0.25">
      <c r="A15" s="36" t="s">
        <v>198</v>
      </c>
      <c r="B15" s="96">
        <f>+B16+B17</f>
        <v>23391794</v>
      </c>
      <c r="C15" s="96">
        <f>+C17+C16</f>
        <v>29475075</v>
      </c>
      <c r="D15" s="94">
        <f>+D16+D17</f>
        <v>29475075</v>
      </c>
      <c r="F15" s="14">
        <v>0</v>
      </c>
      <c r="G15" s="14"/>
      <c r="H15" s="14"/>
      <c r="I15" s="14"/>
      <c r="J15" s="14"/>
      <c r="K15" s="14"/>
    </row>
    <row r="16" spans="1:11" x14ac:dyDescent="0.25">
      <c r="A16" s="34" t="s">
        <v>199</v>
      </c>
      <c r="B16" s="97">
        <v>0</v>
      </c>
      <c r="C16" s="98">
        <v>0</v>
      </c>
      <c r="D16" s="98">
        <v>0</v>
      </c>
      <c r="F16" s="14"/>
      <c r="G16" s="14"/>
      <c r="H16" s="14"/>
      <c r="I16" s="14"/>
      <c r="J16" s="14"/>
      <c r="K16" s="14"/>
    </row>
    <row r="17" spans="1:11" x14ac:dyDescent="0.25">
      <c r="A17" s="34" t="s">
        <v>200</v>
      </c>
      <c r="B17" s="95">
        <v>23391794</v>
      </c>
      <c r="C17" s="95">
        <v>29475075</v>
      </c>
      <c r="D17" s="95">
        <v>29475075</v>
      </c>
      <c r="F17" s="14"/>
      <c r="G17" s="14"/>
      <c r="H17" s="14"/>
      <c r="I17" s="14"/>
      <c r="J17" s="14"/>
      <c r="K17" s="14"/>
    </row>
    <row r="18" spans="1:11" x14ac:dyDescent="0.25">
      <c r="A18" s="35"/>
      <c r="B18" s="99"/>
      <c r="C18" s="99"/>
      <c r="D18" s="94"/>
      <c r="F18" s="14"/>
      <c r="G18" s="14"/>
      <c r="H18" s="14"/>
      <c r="I18" s="14"/>
      <c r="J18" s="14"/>
      <c r="K18" s="14"/>
    </row>
    <row r="19" spans="1:11" x14ac:dyDescent="0.25">
      <c r="A19" s="36" t="s">
        <v>201</v>
      </c>
      <c r="B19" s="99">
        <f>+B20+B21</f>
        <v>0</v>
      </c>
      <c r="C19" s="99">
        <f>+C20</f>
        <v>0</v>
      </c>
      <c r="D19" s="94">
        <f>+D20</f>
        <v>0</v>
      </c>
      <c r="F19" s="14"/>
      <c r="G19" s="14"/>
      <c r="H19" s="14"/>
      <c r="I19" s="14"/>
      <c r="J19" s="14"/>
      <c r="K19" s="14"/>
    </row>
    <row r="20" spans="1:11" x14ac:dyDescent="0.25">
      <c r="A20" s="34" t="s">
        <v>202</v>
      </c>
      <c r="B20" s="95">
        <v>0</v>
      </c>
      <c r="C20" s="95">
        <v>0</v>
      </c>
      <c r="D20" s="94">
        <v>0</v>
      </c>
      <c r="F20" s="14">
        <v>0</v>
      </c>
      <c r="G20" s="14"/>
      <c r="H20" s="14"/>
      <c r="I20" s="14"/>
      <c r="J20" s="14"/>
      <c r="K20" s="14"/>
    </row>
    <row r="21" spans="1:11" x14ac:dyDescent="0.25">
      <c r="A21" s="34" t="s">
        <v>203</v>
      </c>
      <c r="B21" s="234">
        <v>0</v>
      </c>
      <c r="C21" s="234">
        <v>0</v>
      </c>
      <c r="D21" s="235">
        <v>0</v>
      </c>
      <c r="F21" s="14"/>
      <c r="G21" s="14"/>
      <c r="H21" s="14"/>
      <c r="I21" s="14"/>
      <c r="J21" s="14"/>
      <c r="K21" s="14"/>
    </row>
    <row r="22" spans="1:11" x14ac:dyDescent="0.25">
      <c r="A22" s="34" t="s">
        <v>204</v>
      </c>
      <c r="B22" s="234"/>
      <c r="C22" s="234"/>
      <c r="D22" s="235"/>
      <c r="F22" s="14">
        <v>0</v>
      </c>
      <c r="G22" s="14"/>
      <c r="H22" s="14"/>
      <c r="I22" s="14"/>
      <c r="J22" s="14"/>
      <c r="K22" s="14"/>
    </row>
    <row r="23" spans="1:11" x14ac:dyDescent="0.25">
      <c r="A23" s="35"/>
      <c r="B23" s="95"/>
      <c r="C23" s="95"/>
      <c r="D23" s="94"/>
      <c r="F23" s="14"/>
      <c r="G23" s="14"/>
      <c r="H23" s="14"/>
      <c r="I23" s="14"/>
      <c r="J23" s="14"/>
      <c r="K23" s="14"/>
    </row>
    <row r="24" spans="1:11" x14ac:dyDescent="0.25">
      <c r="A24" s="36" t="s">
        <v>394</v>
      </c>
      <c r="B24" s="99">
        <f>+B10-B15+B19</f>
        <v>-4544000</v>
      </c>
      <c r="C24" s="99">
        <f>+C10-C15+C19</f>
        <v>-8047835</v>
      </c>
      <c r="D24" s="99">
        <f t="shared" ref="D24" si="1">+D10-D15+D19</f>
        <v>-8047835</v>
      </c>
      <c r="F24" s="14"/>
      <c r="G24" s="14"/>
      <c r="H24" s="14"/>
      <c r="I24" s="14"/>
      <c r="J24" s="14"/>
      <c r="K24" s="14"/>
    </row>
    <row r="25" spans="1:11" x14ac:dyDescent="0.25">
      <c r="A25" s="36" t="s">
        <v>205</v>
      </c>
      <c r="B25" s="95">
        <f>+B24-B13</f>
        <v>-4544000</v>
      </c>
      <c r="C25" s="95">
        <f>+C24-C13</f>
        <v>-8047835</v>
      </c>
      <c r="D25" s="95">
        <f>+D24-D13</f>
        <v>-8047835</v>
      </c>
      <c r="F25" s="14"/>
      <c r="G25" s="14"/>
      <c r="H25" s="14"/>
      <c r="I25" s="14"/>
      <c r="J25" s="14"/>
      <c r="K25" s="14"/>
    </row>
    <row r="26" spans="1:11" x14ac:dyDescent="0.25">
      <c r="A26" s="36" t="s">
        <v>414</v>
      </c>
      <c r="B26" s="95">
        <f>+B25-B19</f>
        <v>-4544000</v>
      </c>
      <c r="C26" s="95">
        <f>+C25-C19</f>
        <v>-8047835</v>
      </c>
      <c r="D26" s="95">
        <f>+D25-D19</f>
        <v>-8047835</v>
      </c>
      <c r="F26" s="14"/>
      <c r="G26" s="14"/>
      <c r="H26" s="14"/>
      <c r="I26" s="14"/>
      <c r="J26" s="14"/>
      <c r="K26" s="14"/>
    </row>
    <row r="27" spans="1:11" x14ac:dyDescent="0.25">
      <c r="A27" s="30"/>
      <c r="B27" s="100"/>
      <c r="C27" s="100"/>
      <c r="D27" s="100"/>
    </row>
    <row r="28" spans="1:11" x14ac:dyDescent="0.25">
      <c r="A28" s="233"/>
      <c r="B28" s="233"/>
      <c r="C28" s="233"/>
      <c r="D28" s="233"/>
    </row>
    <row r="29" spans="1:11" x14ac:dyDescent="0.25">
      <c r="A29" s="139" t="s">
        <v>206</v>
      </c>
      <c r="B29" s="138" t="s">
        <v>207</v>
      </c>
      <c r="C29" s="138" t="s">
        <v>191</v>
      </c>
      <c r="D29" s="138" t="s">
        <v>193</v>
      </c>
    </row>
    <row r="30" spans="1:11" x14ac:dyDescent="0.25">
      <c r="A30" s="29"/>
      <c r="B30" s="91"/>
      <c r="C30" s="91"/>
      <c r="D30" s="101"/>
    </row>
    <row r="31" spans="1:11" x14ac:dyDescent="0.25">
      <c r="A31" s="28" t="s">
        <v>208</v>
      </c>
      <c r="B31" s="91">
        <f>+B32+B33</f>
        <v>0</v>
      </c>
      <c r="C31" s="91">
        <f t="shared" ref="C31:D31" si="2">+C32+C33</f>
        <v>0</v>
      </c>
      <c r="D31" s="91">
        <f t="shared" si="2"/>
        <v>0</v>
      </c>
    </row>
    <row r="32" spans="1:11" x14ac:dyDescent="0.25">
      <c r="A32" s="25" t="s">
        <v>209</v>
      </c>
      <c r="B32" s="91">
        <v>0</v>
      </c>
      <c r="C32" s="91">
        <v>0</v>
      </c>
      <c r="D32" s="101">
        <v>0</v>
      </c>
    </row>
    <row r="33" spans="1:4" x14ac:dyDescent="0.25">
      <c r="A33" s="25" t="s">
        <v>210</v>
      </c>
      <c r="B33" s="91">
        <v>0</v>
      </c>
      <c r="C33" s="91">
        <v>0</v>
      </c>
      <c r="D33" s="101">
        <v>0</v>
      </c>
    </row>
    <row r="34" spans="1:4" x14ac:dyDescent="0.25">
      <c r="A34" s="29"/>
      <c r="B34" s="91"/>
      <c r="C34" s="91"/>
      <c r="D34" s="101"/>
    </row>
    <row r="35" spans="1:4" x14ac:dyDescent="0.25">
      <c r="A35" s="28" t="s">
        <v>211</v>
      </c>
      <c r="B35" s="91">
        <f>+B26-B31</f>
        <v>-4544000</v>
      </c>
      <c r="C35" s="91">
        <f>+C26-C31</f>
        <v>-8047835</v>
      </c>
      <c r="D35" s="91">
        <f>+D26-D31</f>
        <v>-8047835</v>
      </c>
    </row>
    <row r="36" spans="1:4" x14ac:dyDescent="0.25">
      <c r="A36" s="30"/>
      <c r="B36" s="102"/>
      <c r="C36" s="102"/>
      <c r="D36" s="102"/>
    </row>
    <row r="38" spans="1:4" x14ac:dyDescent="0.25">
      <c r="A38" s="222" t="s">
        <v>206</v>
      </c>
      <c r="B38" s="133" t="s">
        <v>189</v>
      </c>
      <c r="C38" s="226" t="s">
        <v>191</v>
      </c>
      <c r="D38" s="133" t="s">
        <v>192</v>
      </c>
    </row>
    <row r="39" spans="1:4" x14ac:dyDescent="0.25">
      <c r="A39" s="224"/>
      <c r="B39" s="138" t="s">
        <v>207</v>
      </c>
      <c r="C39" s="227"/>
      <c r="D39" s="138" t="s">
        <v>193</v>
      </c>
    </row>
    <row r="40" spans="1:4" x14ac:dyDescent="0.25">
      <c r="A40" s="29"/>
      <c r="B40" s="91"/>
      <c r="C40" s="91"/>
      <c r="D40" s="91"/>
    </row>
    <row r="41" spans="1:4" x14ac:dyDescent="0.25">
      <c r="A41" s="28" t="s">
        <v>212</v>
      </c>
      <c r="B41" s="91">
        <f>+B42+B43</f>
        <v>0</v>
      </c>
      <c r="C41" s="91">
        <f t="shared" ref="C41:D41" si="3">+C42+C43</f>
        <v>0</v>
      </c>
      <c r="D41" s="91">
        <f t="shared" si="3"/>
        <v>0</v>
      </c>
    </row>
    <row r="42" spans="1:4" x14ac:dyDescent="0.25">
      <c r="A42" s="25" t="s">
        <v>213</v>
      </c>
      <c r="B42" s="91">
        <v>0</v>
      </c>
      <c r="C42" s="91">
        <v>0</v>
      </c>
      <c r="D42" s="91">
        <v>0</v>
      </c>
    </row>
    <row r="43" spans="1:4" x14ac:dyDescent="0.25">
      <c r="A43" s="25" t="s">
        <v>214</v>
      </c>
      <c r="B43" s="91">
        <v>0</v>
      </c>
      <c r="C43" s="91">
        <v>0</v>
      </c>
      <c r="D43" s="91">
        <v>0</v>
      </c>
    </row>
    <row r="44" spans="1:4" x14ac:dyDescent="0.25">
      <c r="A44" s="25" t="s">
        <v>215</v>
      </c>
      <c r="B44" s="91"/>
      <c r="C44" s="91"/>
      <c r="D44" s="91"/>
    </row>
    <row r="45" spans="1:4" x14ac:dyDescent="0.25">
      <c r="A45" s="28" t="s">
        <v>216</v>
      </c>
      <c r="B45" s="91">
        <f>+B46+B47</f>
        <v>0</v>
      </c>
      <c r="C45" s="91">
        <f t="shared" ref="C45:D45" si="4">+C46+C47</f>
        <v>0</v>
      </c>
      <c r="D45" s="91">
        <f t="shared" si="4"/>
        <v>0</v>
      </c>
    </row>
    <row r="46" spans="1:4" x14ac:dyDescent="0.25">
      <c r="A46" s="25" t="s">
        <v>217</v>
      </c>
      <c r="B46" s="91">
        <v>0</v>
      </c>
      <c r="C46" s="91">
        <v>0</v>
      </c>
      <c r="D46" s="91">
        <v>0</v>
      </c>
    </row>
    <row r="47" spans="1:4" x14ac:dyDescent="0.25">
      <c r="A47" s="25" t="s">
        <v>218</v>
      </c>
      <c r="B47" s="91">
        <v>0</v>
      </c>
      <c r="C47" s="91">
        <v>0</v>
      </c>
      <c r="D47" s="91">
        <v>0</v>
      </c>
    </row>
    <row r="48" spans="1:4" x14ac:dyDescent="0.25">
      <c r="A48" s="29"/>
      <c r="B48" s="91"/>
      <c r="C48" s="91"/>
      <c r="D48" s="91"/>
    </row>
    <row r="49" spans="1:4" x14ac:dyDescent="0.25">
      <c r="A49" s="231" t="s">
        <v>219</v>
      </c>
      <c r="B49" s="91">
        <f>+B41-B45</f>
        <v>0</v>
      </c>
      <c r="C49" s="91">
        <f t="shared" ref="C49:D49" si="5">+C41-C45</f>
        <v>0</v>
      </c>
      <c r="D49" s="91">
        <f t="shared" si="5"/>
        <v>0</v>
      </c>
    </row>
    <row r="50" spans="1:4" x14ac:dyDescent="0.25">
      <c r="A50" s="232"/>
      <c r="B50" s="100"/>
      <c r="C50" s="100"/>
      <c r="D50" s="100"/>
    </row>
    <row r="52" spans="1:4" x14ac:dyDescent="0.25">
      <c r="A52" s="222" t="s">
        <v>206</v>
      </c>
      <c r="B52" s="133" t="s">
        <v>189</v>
      </c>
      <c r="C52" s="226" t="s">
        <v>191</v>
      </c>
      <c r="D52" s="133" t="s">
        <v>192</v>
      </c>
    </row>
    <row r="53" spans="1:4" x14ac:dyDescent="0.25">
      <c r="A53" s="224"/>
      <c r="B53" s="138" t="s">
        <v>207</v>
      </c>
      <c r="C53" s="227"/>
      <c r="D53" s="138" t="s">
        <v>193</v>
      </c>
    </row>
    <row r="54" spans="1:4" x14ac:dyDescent="0.25">
      <c r="A54" s="29"/>
      <c r="B54" s="91"/>
      <c r="C54" s="91"/>
      <c r="D54" s="91"/>
    </row>
    <row r="55" spans="1:4" x14ac:dyDescent="0.25">
      <c r="A55" s="230" t="s">
        <v>195</v>
      </c>
      <c r="B55" s="91"/>
      <c r="C55" s="91"/>
      <c r="D55" s="91"/>
    </row>
    <row r="56" spans="1:4" x14ac:dyDescent="0.25">
      <c r="A56" s="230"/>
      <c r="B56" s="91">
        <f>+B11</f>
        <v>0</v>
      </c>
      <c r="C56" s="91">
        <f>+C11</f>
        <v>0</v>
      </c>
      <c r="D56" s="91">
        <f>+D11</f>
        <v>0</v>
      </c>
    </row>
    <row r="57" spans="1:4" x14ac:dyDescent="0.25">
      <c r="A57" s="27" t="s">
        <v>220</v>
      </c>
      <c r="B57" s="91">
        <f>+B58+B59</f>
        <v>0</v>
      </c>
      <c r="C57" s="91">
        <f t="shared" ref="C57:D57" si="6">+C58+C59</f>
        <v>0</v>
      </c>
      <c r="D57" s="91">
        <f t="shared" si="6"/>
        <v>0</v>
      </c>
    </row>
    <row r="58" spans="1:4" x14ac:dyDescent="0.25">
      <c r="A58" s="25" t="s">
        <v>221</v>
      </c>
      <c r="B58" s="91">
        <v>0</v>
      </c>
      <c r="C58" s="91">
        <v>0</v>
      </c>
      <c r="D58" s="91">
        <v>0</v>
      </c>
    </row>
    <row r="59" spans="1:4" x14ac:dyDescent="0.25">
      <c r="A59" s="25" t="s">
        <v>217</v>
      </c>
      <c r="B59" s="91">
        <v>0</v>
      </c>
      <c r="C59" s="91">
        <v>0</v>
      </c>
      <c r="D59" s="91">
        <v>0</v>
      </c>
    </row>
    <row r="60" spans="1:4" x14ac:dyDescent="0.25">
      <c r="A60" s="24"/>
      <c r="B60" s="91"/>
      <c r="C60" s="91"/>
      <c r="D60" s="91"/>
    </row>
    <row r="61" spans="1:4" x14ac:dyDescent="0.25">
      <c r="A61" s="24" t="s">
        <v>199</v>
      </c>
      <c r="B61" s="91">
        <v>0</v>
      </c>
      <c r="C61" s="95">
        <v>26195</v>
      </c>
      <c r="D61" s="91">
        <v>26195</v>
      </c>
    </row>
    <row r="62" spans="1:4" x14ac:dyDescent="0.25">
      <c r="A62" s="24"/>
      <c r="B62" s="91"/>
      <c r="C62" s="91"/>
      <c r="D62" s="91"/>
    </row>
    <row r="63" spans="1:4" x14ac:dyDescent="0.25">
      <c r="A63" s="24" t="s">
        <v>202</v>
      </c>
      <c r="B63" s="103">
        <v>0</v>
      </c>
      <c r="C63" s="91">
        <v>0</v>
      </c>
      <c r="D63" s="91">
        <f>+D20</f>
        <v>0</v>
      </c>
    </row>
    <row r="64" spans="1:4" x14ac:dyDescent="0.25">
      <c r="A64" s="24"/>
      <c r="B64" s="91"/>
      <c r="C64" s="91"/>
      <c r="D64" s="91"/>
    </row>
    <row r="65" spans="1:7" x14ac:dyDescent="0.25">
      <c r="A65" s="26" t="s">
        <v>452</v>
      </c>
      <c r="B65" s="91">
        <f>+B56+B57-B61+B63</f>
        <v>0</v>
      </c>
      <c r="C65" s="91">
        <f>+C56+C57-C61+C63</f>
        <v>-26195</v>
      </c>
      <c r="D65" s="91">
        <f>+D56+D57-D61+D63</f>
        <v>-26195</v>
      </c>
    </row>
    <row r="66" spans="1:7" x14ac:dyDescent="0.25">
      <c r="A66" s="26" t="s">
        <v>453</v>
      </c>
      <c r="B66" s="91">
        <f>+B65-B57</f>
        <v>0</v>
      </c>
      <c r="C66" s="91">
        <f>+C65-C57</f>
        <v>-26195</v>
      </c>
      <c r="D66" s="91">
        <f>+D65-D57</f>
        <v>-26195</v>
      </c>
      <c r="F66" s="14"/>
      <c r="G66" s="14"/>
    </row>
    <row r="67" spans="1:7" x14ac:dyDescent="0.25">
      <c r="A67" s="26"/>
      <c r="B67" s="91"/>
      <c r="C67" s="91"/>
      <c r="D67" s="91"/>
      <c r="F67" s="14"/>
      <c r="G67" s="14"/>
    </row>
    <row r="68" spans="1:7" x14ac:dyDescent="0.25">
      <c r="A68" s="31"/>
      <c r="B68" s="102"/>
      <c r="C68" s="102"/>
      <c r="D68" s="102"/>
      <c r="F68" s="14"/>
      <c r="G68" s="14"/>
    </row>
    <row r="69" spans="1:7" x14ac:dyDescent="0.25">
      <c r="F69" s="14">
        <v>3509765.97</v>
      </c>
      <c r="G69" s="14"/>
    </row>
    <row r="70" spans="1:7" x14ac:dyDescent="0.25">
      <c r="A70" s="222" t="s">
        <v>206</v>
      </c>
      <c r="B70" s="133" t="s">
        <v>189</v>
      </c>
      <c r="C70" s="226" t="s">
        <v>191</v>
      </c>
      <c r="D70" s="133" t="s">
        <v>192</v>
      </c>
      <c r="F70" s="14"/>
      <c r="G70" s="14"/>
    </row>
    <row r="71" spans="1:7" x14ac:dyDescent="0.25">
      <c r="A71" s="222"/>
      <c r="B71" s="133" t="s">
        <v>207</v>
      </c>
      <c r="C71" s="226"/>
      <c r="D71" s="133" t="s">
        <v>193</v>
      </c>
      <c r="F71" s="14"/>
      <c r="G71" s="14"/>
    </row>
    <row r="72" spans="1:7" x14ac:dyDescent="0.25">
      <c r="A72" s="29"/>
      <c r="B72" s="101"/>
      <c r="C72" s="104"/>
      <c r="D72" s="104"/>
      <c r="F72" s="14"/>
      <c r="G72" s="14"/>
    </row>
    <row r="73" spans="1:7" x14ac:dyDescent="0.25">
      <c r="A73" s="29" t="s">
        <v>196</v>
      </c>
      <c r="B73" s="101">
        <f>+B12</f>
        <v>18847794</v>
      </c>
      <c r="C73" s="101">
        <f t="shared" ref="C73:D73" si="7">+C12</f>
        <v>21427240</v>
      </c>
      <c r="D73" s="101">
        <f t="shared" si="7"/>
        <v>21427240</v>
      </c>
      <c r="F73" s="14">
        <v>12.88</v>
      </c>
      <c r="G73" s="14"/>
    </row>
    <row r="74" spans="1:7" x14ac:dyDescent="0.25">
      <c r="A74" s="29"/>
      <c r="B74" s="101"/>
      <c r="C74" s="101"/>
      <c r="D74" s="101"/>
      <c r="F74" s="14"/>
      <c r="G74" s="14"/>
    </row>
    <row r="75" spans="1:7" x14ac:dyDescent="0.25">
      <c r="A75" s="24" t="s">
        <v>416</v>
      </c>
      <c r="B75" s="101">
        <v>0</v>
      </c>
      <c r="C75" s="101">
        <v>0</v>
      </c>
      <c r="D75" s="101">
        <v>0</v>
      </c>
      <c r="F75" s="14"/>
      <c r="G75" s="14"/>
    </row>
    <row r="76" spans="1:7" x14ac:dyDescent="0.25">
      <c r="A76" s="25" t="s">
        <v>415</v>
      </c>
      <c r="B76" s="101">
        <v>0</v>
      </c>
      <c r="C76" s="104">
        <v>0</v>
      </c>
      <c r="D76" s="104">
        <v>0</v>
      </c>
      <c r="F76" s="14"/>
      <c r="G76" s="14"/>
    </row>
    <row r="77" spans="1:7" x14ac:dyDescent="0.25">
      <c r="A77" s="25" t="s">
        <v>218</v>
      </c>
      <c r="B77" s="101">
        <v>0</v>
      </c>
      <c r="C77" s="104">
        <v>0</v>
      </c>
      <c r="D77" s="104">
        <v>0</v>
      </c>
    </row>
    <row r="78" spans="1:7" x14ac:dyDescent="0.25">
      <c r="A78" s="24"/>
      <c r="B78" s="101"/>
      <c r="C78" s="104"/>
      <c r="D78" s="104"/>
    </row>
    <row r="79" spans="1:7" x14ac:dyDescent="0.25">
      <c r="A79" s="24" t="s">
        <v>200</v>
      </c>
      <c r="B79" s="101">
        <v>23391794</v>
      </c>
      <c r="C79" s="101">
        <v>29448880</v>
      </c>
      <c r="D79" s="101">
        <v>29448880</v>
      </c>
    </row>
    <row r="80" spans="1:7" x14ac:dyDescent="0.25">
      <c r="A80" s="24"/>
      <c r="B80" s="101"/>
      <c r="C80" s="104"/>
      <c r="D80" s="104"/>
    </row>
    <row r="81" spans="1:4" x14ac:dyDescent="0.25">
      <c r="A81" s="24" t="s">
        <v>222</v>
      </c>
      <c r="B81" s="105">
        <v>0</v>
      </c>
      <c r="C81" s="104">
        <v>0</v>
      </c>
      <c r="D81" s="104">
        <v>0</v>
      </c>
    </row>
    <row r="82" spans="1:4" x14ac:dyDescent="0.25">
      <c r="A82" s="24"/>
      <c r="B82" s="101"/>
      <c r="C82" s="104"/>
      <c r="D82" s="104"/>
    </row>
    <row r="83" spans="1:4" x14ac:dyDescent="0.25">
      <c r="A83" s="26" t="s">
        <v>460</v>
      </c>
      <c r="B83" s="106">
        <f>+B73+B75-B79+B81</f>
        <v>-4544000</v>
      </c>
      <c r="C83" s="106">
        <f>+C73+C75-C79+C81</f>
        <v>-8021640</v>
      </c>
      <c r="D83" s="106">
        <f>+D73+D75-D79+D81</f>
        <v>-8021640</v>
      </c>
    </row>
    <row r="84" spans="1:4" x14ac:dyDescent="0.25">
      <c r="A84" s="26" t="s">
        <v>461</v>
      </c>
      <c r="B84" s="101">
        <f>+B83-B75</f>
        <v>-4544000</v>
      </c>
      <c r="C84" s="101">
        <f>+C83-C75</f>
        <v>-8021640</v>
      </c>
      <c r="D84" s="101">
        <f>+D83-D75</f>
        <v>-8021640</v>
      </c>
    </row>
    <row r="85" spans="1:4" x14ac:dyDescent="0.25">
      <c r="A85" s="26"/>
      <c r="B85" s="101"/>
      <c r="C85" s="101"/>
      <c r="D85" s="101"/>
    </row>
    <row r="86" spans="1:4" x14ac:dyDescent="0.25">
      <c r="A86" s="31"/>
      <c r="B86" s="107"/>
      <c r="C86" s="108"/>
      <c r="D86" s="108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2"/>
  <sheetViews>
    <sheetView workbookViewId="0">
      <selection activeCell="F68" sqref="F68"/>
    </sheetView>
  </sheetViews>
  <sheetFormatPr baseColWidth="10" defaultRowHeight="15" x14ac:dyDescent="0.25"/>
  <cols>
    <col min="1" max="1" width="101.7109375" style="22" bestFit="1" customWidth="1"/>
    <col min="2" max="2" width="13" style="82" customWidth="1"/>
    <col min="3" max="3" width="16" style="82" customWidth="1"/>
    <col min="4" max="4" width="13" style="82" customWidth="1"/>
    <col min="5" max="5" width="14" style="82" customWidth="1"/>
    <col min="6" max="6" width="13.42578125" style="82" customWidth="1"/>
    <col min="7" max="7" width="15.42578125" style="82" customWidth="1"/>
    <col min="8" max="8" width="13.7109375" bestFit="1" customWidth="1"/>
  </cols>
  <sheetData>
    <row r="1" spans="1:7" x14ac:dyDescent="0.25">
      <c r="A1" s="220" t="s">
        <v>458</v>
      </c>
      <c r="B1" s="216"/>
      <c r="C1" s="216"/>
      <c r="D1" s="216"/>
      <c r="E1" s="216"/>
      <c r="F1" s="216"/>
      <c r="G1" s="221"/>
    </row>
    <row r="2" spans="1:7" x14ac:dyDescent="0.25">
      <c r="A2" s="222" t="s">
        <v>457</v>
      </c>
      <c r="B2" s="202"/>
      <c r="C2" s="202"/>
      <c r="D2" s="202"/>
      <c r="E2" s="202"/>
      <c r="F2" s="202"/>
      <c r="G2" s="223"/>
    </row>
    <row r="3" spans="1:7" x14ac:dyDescent="0.25">
      <c r="A3" s="222" t="s">
        <v>399</v>
      </c>
      <c r="B3" s="202"/>
      <c r="C3" s="202"/>
      <c r="D3" s="202"/>
      <c r="E3" s="202"/>
      <c r="F3" s="202"/>
      <c r="G3" s="223"/>
    </row>
    <row r="4" spans="1:7" x14ac:dyDescent="0.25">
      <c r="A4" s="222" t="s">
        <v>494</v>
      </c>
      <c r="B4" s="202"/>
      <c r="C4" s="202"/>
      <c r="D4" s="202"/>
      <c r="E4" s="202"/>
      <c r="F4" s="202"/>
      <c r="G4" s="223"/>
    </row>
    <row r="5" spans="1:7" x14ac:dyDescent="0.25">
      <c r="A5" s="224" t="s">
        <v>0</v>
      </c>
      <c r="B5" s="215"/>
      <c r="C5" s="215"/>
      <c r="D5" s="215"/>
      <c r="E5" s="215"/>
      <c r="F5" s="215"/>
      <c r="G5" s="225"/>
    </row>
    <row r="6" spans="1:7" x14ac:dyDescent="0.25">
      <c r="A6" s="216" t="s">
        <v>206</v>
      </c>
      <c r="B6" s="226" t="s">
        <v>223</v>
      </c>
      <c r="C6" s="226"/>
      <c r="D6" s="226"/>
      <c r="E6" s="226"/>
      <c r="F6" s="226"/>
      <c r="G6" s="226" t="s">
        <v>224</v>
      </c>
    </row>
    <row r="7" spans="1:7" x14ac:dyDescent="0.25">
      <c r="A7" s="202"/>
      <c r="B7" s="226" t="s">
        <v>226</v>
      </c>
      <c r="C7" s="133" t="s">
        <v>227</v>
      </c>
      <c r="D7" s="226" t="s">
        <v>229</v>
      </c>
      <c r="E7" s="226" t="s">
        <v>191</v>
      </c>
      <c r="F7" s="226" t="s">
        <v>230</v>
      </c>
      <c r="G7" s="226"/>
    </row>
    <row r="8" spans="1:7" x14ac:dyDescent="0.25">
      <c r="A8" s="136" t="s">
        <v>225</v>
      </c>
      <c r="B8" s="226"/>
      <c r="C8" s="133" t="s">
        <v>228</v>
      </c>
      <c r="D8" s="226"/>
      <c r="E8" s="226"/>
      <c r="F8" s="226"/>
      <c r="G8" s="226"/>
    </row>
    <row r="9" spans="1:7" x14ac:dyDescent="0.25">
      <c r="A9" s="39" t="s">
        <v>231</v>
      </c>
      <c r="B9" s="95"/>
      <c r="C9" s="111"/>
      <c r="D9" s="95"/>
      <c r="E9" s="111"/>
      <c r="F9" s="95"/>
      <c r="G9" s="112"/>
    </row>
    <row r="10" spans="1:7" x14ac:dyDescent="0.25">
      <c r="A10" s="40" t="s">
        <v>232</v>
      </c>
      <c r="B10" s="95">
        <v>0</v>
      </c>
      <c r="C10" s="111">
        <v>0</v>
      </c>
      <c r="D10" s="95">
        <v>0</v>
      </c>
      <c r="E10" s="111">
        <v>0</v>
      </c>
      <c r="F10" s="95">
        <v>0</v>
      </c>
      <c r="G10" s="112">
        <v>0</v>
      </c>
    </row>
    <row r="11" spans="1:7" x14ac:dyDescent="0.25">
      <c r="A11" s="40" t="s">
        <v>233</v>
      </c>
      <c r="B11" s="95">
        <v>0</v>
      </c>
      <c r="C11" s="111">
        <v>0</v>
      </c>
      <c r="D11" s="95">
        <v>0</v>
      </c>
      <c r="E11" s="111">
        <v>0</v>
      </c>
      <c r="F11" s="95">
        <v>0</v>
      </c>
      <c r="G11" s="112">
        <v>0</v>
      </c>
    </row>
    <row r="12" spans="1:7" x14ac:dyDescent="0.25">
      <c r="A12" s="40" t="s">
        <v>234</v>
      </c>
      <c r="B12" s="95">
        <v>0</v>
      </c>
      <c r="C12" s="111">
        <v>0</v>
      </c>
      <c r="D12" s="95">
        <v>0</v>
      </c>
      <c r="E12" s="111">
        <v>0</v>
      </c>
      <c r="F12" s="95">
        <v>0</v>
      </c>
      <c r="G12" s="112">
        <v>0</v>
      </c>
    </row>
    <row r="13" spans="1:7" x14ac:dyDescent="0.25">
      <c r="A13" s="40" t="s">
        <v>235</v>
      </c>
      <c r="B13" s="95">
        <v>0</v>
      </c>
      <c r="C13" s="111">
        <v>0</v>
      </c>
      <c r="D13" s="95">
        <v>0</v>
      </c>
      <c r="E13" s="95">
        <v>0.11</v>
      </c>
      <c r="F13" s="95">
        <v>0.11</v>
      </c>
      <c r="G13" s="112">
        <f>-(+B13-E13)</f>
        <v>0.11</v>
      </c>
    </row>
    <row r="14" spans="1:7" x14ac:dyDescent="0.25">
      <c r="A14" s="40" t="s">
        <v>236</v>
      </c>
      <c r="B14" s="95">
        <v>0</v>
      </c>
      <c r="C14" s="141">
        <v>26246.400000000001</v>
      </c>
      <c r="D14" s="141">
        <v>26246.400000000001</v>
      </c>
      <c r="E14" s="141">
        <v>47021.63</v>
      </c>
      <c r="F14" s="141">
        <v>47021.63</v>
      </c>
      <c r="G14" s="184">
        <f>+F14-B14</f>
        <v>47021.63</v>
      </c>
    </row>
    <row r="15" spans="1:7" x14ac:dyDescent="0.25">
      <c r="A15" s="40" t="s">
        <v>237</v>
      </c>
      <c r="B15" s="95">
        <v>0</v>
      </c>
      <c r="C15" s="95">
        <v>0</v>
      </c>
      <c r="D15" s="111">
        <v>0</v>
      </c>
      <c r="E15" s="95">
        <v>0</v>
      </c>
      <c r="F15" s="95">
        <v>0</v>
      </c>
      <c r="G15" s="180">
        <f t="shared" ref="G15" si="0">+F15-B15</f>
        <v>0</v>
      </c>
    </row>
    <row r="16" spans="1:7" x14ac:dyDescent="0.25">
      <c r="A16" s="40" t="s">
        <v>238</v>
      </c>
      <c r="B16" s="95">
        <v>4544000</v>
      </c>
      <c r="C16" s="95">
        <v>490400</v>
      </c>
      <c r="D16" s="111">
        <v>5034400</v>
      </c>
      <c r="E16" s="95">
        <v>5034400</v>
      </c>
      <c r="F16" s="95">
        <v>5034400</v>
      </c>
      <c r="G16" s="95">
        <f>+F16-B16</f>
        <v>490400</v>
      </c>
    </row>
    <row r="17" spans="1:10" x14ac:dyDescent="0.25">
      <c r="A17" s="40" t="s">
        <v>417</v>
      </c>
      <c r="B17" s="95">
        <v>0</v>
      </c>
      <c r="C17" s="95">
        <v>0</v>
      </c>
      <c r="D17" s="95">
        <f>+B17</f>
        <v>0</v>
      </c>
      <c r="E17" s="95">
        <v>0</v>
      </c>
      <c r="F17" s="95">
        <v>0</v>
      </c>
      <c r="G17" s="112">
        <f>-(+B17-E17)</f>
        <v>0</v>
      </c>
      <c r="H17" s="8" t="s">
        <v>395</v>
      </c>
    </row>
    <row r="18" spans="1:10" x14ac:dyDescent="0.25">
      <c r="A18" s="41" t="s">
        <v>239</v>
      </c>
      <c r="B18" s="95">
        <v>0</v>
      </c>
      <c r="C18" s="111">
        <v>0</v>
      </c>
      <c r="D18" s="95">
        <f>+B18</f>
        <v>0</v>
      </c>
      <c r="E18" s="95">
        <v>0</v>
      </c>
      <c r="F18" s="95">
        <v>0</v>
      </c>
      <c r="G18" s="112">
        <f>+D18-F18</f>
        <v>0</v>
      </c>
    </row>
    <row r="19" spans="1:10" x14ac:dyDescent="0.25">
      <c r="A19" s="41" t="s">
        <v>240</v>
      </c>
      <c r="B19" s="95">
        <v>0</v>
      </c>
      <c r="C19" s="111">
        <v>0</v>
      </c>
      <c r="D19" s="95">
        <v>0</v>
      </c>
      <c r="E19" s="111">
        <v>0</v>
      </c>
      <c r="F19" s="95">
        <v>0</v>
      </c>
      <c r="G19" s="112">
        <v>0</v>
      </c>
    </row>
    <row r="20" spans="1:10" x14ac:dyDescent="0.25">
      <c r="A20" s="41" t="s">
        <v>241</v>
      </c>
      <c r="B20" s="95">
        <v>0</v>
      </c>
      <c r="C20" s="111">
        <v>0</v>
      </c>
      <c r="D20" s="95">
        <v>0</v>
      </c>
      <c r="E20" s="111">
        <v>0</v>
      </c>
      <c r="F20" s="95">
        <v>0</v>
      </c>
      <c r="G20" s="112">
        <v>0</v>
      </c>
      <c r="I20" s="9" t="s">
        <v>395</v>
      </c>
      <c r="J20" s="8" t="s">
        <v>395</v>
      </c>
    </row>
    <row r="21" spans="1:10" x14ac:dyDescent="0.25">
      <c r="A21" s="41" t="s">
        <v>242</v>
      </c>
      <c r="B21" s="95">
        <v>0</v>
      </c>
      <c r="C21" s="111">
        <v>0</v>
      </c>
      <c r="D21" s="95">
        <v>0</v>
      </c>
      <c r="E21" s="111">
        <v>0</v>
      </c>
      <c r="F21" s="95">
        <v>0</v>
      </c>
      <c r="G21" s="112">
        <v>0</v>
      </c>
    </row>
    <row r="22" spans="1:10" x14ac:dyDescent="0.25">
      <c r="A22" s="41" t="s">
        <v>243</v>
      </c>
      <c r="B22" s="95">
        <v>0</v>
      </c>
      <c r="C22" s="111">
        <v>0</v>
      </c>
      <c r="D22" s="95">
        <v>0</v>
      </c>
      <c r="E22" s="111">
        <v>0</v>
      </c>
      <c r="F22" s="95">
        <v>0</v>
      </c>
      <c r="G22" s="112">
        <v>0</v>
      </c>
    </row>
    <row r="23" spans="1:10" x14ac:dyDescent="0.25">
      <c r="A23" s="41" t="s">
        <v>418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10" x14ac:dyDescent="0.25">
      <c r="A24" s="41" t="s">
        <v>419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10" x14ac:dyDescent="0.25">
      <c r="A25" s="41" t="s">
        <v>244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10" x14ac:dyDescent="0.25">
      <c r="A26" s="41" t="s">
        <v>245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10" x14ac:dyDescent="0.25">
      <c r="A27" s="41" t="s">
        <v>246</v>
      </c>
      <c r="B27" s="95">
        <v>0</v>
      </c>
      <c r="C27" s="111">
        <v>0</v>
      </c>
      <c r="D27" s="95">
        <v>0</v>
      </c>
      <c r="E27" s="111">
        <v>0</v>
      </c>
      <c r="F27" s="95">
        <v>0</v>
      </c>
      <c r="G27" s="112">
        <v>0</v>
      </c>
    </row>
    <row r="28" spans="1:10" x14ac:dyDescent="0.25">
      <c r="A28" s="41" t="s">
        <v>420</v>
      </c>
      <c r="B28" s="95">
        <v>0</v>
      </c>
      <c r="C28" s="111">
        <v>0</v>
      </c>
      <c r="D28" s="95">
        <v>0</v>
      </c>
      <c r="E28" s="111">
        <v>0</v>
      </c>
      <c r="F28" s="95">
        <v>0</v>
      </c>
      <c r="G28" s="112">
        <v>0</v>
      </c>
    </row>
    <row r="29" spans="1:10" x14ac:dyDescent="0.25">
      <c r="A29" s="40" t="s">
        <v>421</v>
      </c>
      <c r="B29" s="95">
        <v>0</v>
      </c>
      <c r="C29" s="111">
        <v>0</v>
      </c>
      <c r="D29" s="95">
        <v>0</v>
      </c>
      <c r="E29" s="111">
        <v>0</v>
      </c>
      <c r="F29" s="95">
        <v>0</v>
      </c>
      <c r="G29" s="112">
        <v>0</v>
      </c>
    </row>
    <row r="30" spans="1:10" x14ac:dyDescent="0.25">
      <c r="A30" s="41" t="s">
        <v>247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10" x14ac:dyDescent="0.25">
      <c r="A31" s="41" t="s">
        <v>248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</row>
    <row r="32" spans="1:10" x14ac:dyDescent="0.25">
      <c r="A32" s="41" t="s">
        <v>249</v>
      </c>
      <c r="B32" s="95">
        <f t="shared" ref="B32:G32" si="1">SUM(B34:B34)</f>
        <v>0</v>
      </c>
      <c r="C32" s="111">
        <f t="shared" si="1"/>
        <v>0</v>
      </c>
      <c r="D32" s="95">
        <f t="shared" si="1"/>
        <v>0</v>
      </c>
      <c r="E32" s="111">
        <f t="shared" si="1"/>
        <v>0</v>
      </c>
      <c r="F32" s="95">
        <f t="shared" si="1"/>
        <v>0</v>
      </c>
      <c r="G32" s="112">
        <f t="shared" si="1"/>
        <v>0</v>
      </c>
    </row>
    <row r="33" spans="1:10" x14ac:dyDescent="0.25">
      <c r="A33" s="41" t="s">
        <v>422</v>
      </c>
      <c r="B33" s="95">
        <v>0</v>
      </c>
      <c r="C33" s="111">
        <v>0</v>
      </c>
      <c r="D33" s="95">
        <v>0</v>
      </c>
      <c r="E33" s="111">
        <v>0</v>
      </c>
      <c r="F33" s="95">
        <v>0</v>
      </c>
      <c r="G33" s="112">
        <v>0</v>
      </c>
    </row>
    <row r="34" spans="1:10" x14ac:dyDescent="0.25">
      <c r="A34" s="41" t="s">
        <v>250</v>
      </c>
      <c r="B34" s="95">
        <v>0</v>
      </c>
      <c r="C34" s="111">
        <v>0</v>
      </c>
      <c r="D34" s="95">
        <v>0</v>
      </c>
      <c r="E34" s="111">
        <v>0</v>
      </c>
      <c r="F34" s="95">
        <v>0</v>
      </c>
      <c r="G34" s="112">
        <v>0</v>
      </c>
    </row>
    <row r="35" spans="1:10" x14ac:dyDescent="0.25">
      <c r="A35" s="40" t="s">
        <v>251</v>
      </c>
      <c r="B35" s="46">
        <v>0</v>
      </c>
      <c r="C35" s="142">
        <v>0</v>
      </c>
      <c r="D35" s="46">
        <v>0</v>
      </c>
      <c r="E35" s="46">
        <v>0</v>
      </c>
      <c r="F35" s="46">
        <v>0</v>
      </c>
      <c r="G35" s="45">
        <v>0</v>
      </c>
    </row>
    <row r="36" spans="1:10" x14ac:dyDescent="0.25">
      <c r="A36" s="40" t="s">
        <v>252</v>
      </c>
      <c r="B36" s="95">
        <v>0</v>
      </c>
      <c r="C36" s="111">
        <v>0</v>
      </c>
      <c r="D36" s="95">
        <v>0</v>
      </c>
      <c r="E36" s="111">
        <v>0</v>
      </c>
      <c r="F36" s="95">
        <v>0</v>
      </c>
      <c r="G36" s="95">
        <v>0</v>
      </c>
    </row>
    <row r="37" spans="1:10" x14ac:dyDescent="0.25">
      <c r="A37" s="41" t="s">
        <v>253</v>
      </c>
      <c r="B37" s="95">
        <v>0</v>
      </c>
      <c r="C37" s="111">
        <v>0</v>
      </c>
      <c r="D37" s="95">
        <v>0</v>
      </c>
      <c r="E37" s="111">
        <v>0</v>
      </c>
      <c r="F37" s="95">
        <v>0</v>
      </c>
      <c r="G37" s="95">
        <v>0</v>
      </c>
    </row>
    <row r="38" spans="1:10" x14ac:dyDescent="0.25">
      <c r="A38" s="40" t="s">
        <v>254</v>
      </c>
      <c r="B38" s="95">
        <f>+B39+B40</f>
        <v>0</v>
      </c>
      <c r="C38" s="111">
        <f t="shared" ref="C38:G38" si="2">+C39+C40</f>
        <v>0</v>
      </c>
      <c r="D38" s="95">
        <f t="shared" si="2"/>
        <v>0</v>
      </c>
      <c r="E38" s="111">
        <f t="shared" si="2"/>
        <v>0</v>
      </c>
      <c r="F38" s="95">
        <f t="shared" si="2"/>
        <v>0</v>
      </c>
      <c r="G38" s="112">
        <f t="shared" si="2"/>
        <v>0</v>
      </c>
    </row>
    <row r="39" spans="1:10" x14ac:dyDescent="0.25">
      <c r="A39" s="41" t="s">
        <v>255</v>
      </c>
      <c r="B39" s="95">
        <v>0</v>
      </c>
      <c r="C39" s="111">
        <v>0</v>
      </c>
      <c r="D39" s="95">
        <v>0</v>
      </c>
      <c r="E39" s="95">
        <v>0</v>
      </c>
      <c r="F39" s="112">
        <v>0</v>
      </c>
      <c r="G39" s="112">
        <f>+E39-B39</f>
        <v>0</v>
      </c>
    </row>
    <row r="40" spans="1:10" x14ac:dyDescent="0.25">
      <c r="A40" s="41" t="s">
        <v>256</v>
      </c>
      <c r="B40" s="95">
        <v>0</v>
      </c>
      <c r="C40" s="111">
        <v>0</v>
      </c>
      <c r="D40" s="95">
        <v>0</v>
      </c>
      <c r="E40" s="111">
        <v>0</v>
      </c>
      <c r="F40" s="95">
        <v>0</v>
      </c>
      <c r="G40" s="112">
        <v>0</v>
      </c>
      <c r="J40" s="182"/>
    </row>
    <row r="41" spans="1:10" x14ac:dyDescent="0.25">
      <c r="A41" s="39" t="s">
        <v>423</v>
      </c>
      <c r="B41" s="113">
        <f>+B10+B11+B12+B13+B15+B16+B17+B29+B35+B36+B38+B14</f>
        <v>4544000</v>
      </c>
      <c r="C41" s="113">
        <f t="shared" ref="C41" si="3">+C10+C11+C12+C13+C15+C16+C17+C29+C35+C36+C38+C14</f>
        <v>516646.40000000002</v>
      </c>
      <c r="D41" s="113">
        <f>+D10+D11+D12+D13+D15+D16+D17+D29+D35+D36+D38+D14</f>
        <v>5060646.4000000004</v>
      </c>
      <c r="E41" s="113">
        <f>+E10+E11+E12+E13+E15+E16+E17+E29+E35+E36+E38+E14</f>
        <v>5081421.74</v>
      </c>
      <c r="F41" s="113">
        <f>+F10+F11+F12+F13+F15+F16+F17+F29+F35+F36+F38+F14</f>
        <v>5081421.74</v>
      </c>
      <c r="G41" s="113">
        <f>+G10+G11+G12+G13+G15+G16+G17+G29+G35+G36+G38+G14</f>
        <v>537421.74</v>
      </c>
    </row>
    <row r="42" spans="1:10" x14ac:dyDescent="0.25">
      <c r="A42" s="39" t="s">
        <v>424</v>
      </c>
      <c r="B42" s="114"/>
      <c r="C42" s="95"/>
      <c r="D42" s="111"/>
      <c r="E42" s="95"/>
      <c r="F42" s="111"/>
      <c r="G42" s="113">
        <v>0</v>
      </c>
    </row>
    <row r="43" spans="1:10" x14ac:dyDescent="0.25">
      <c r="A43" s="39" t="s">
        <v>257</v>
      </c>
      <c r="B43" s="115"/>
      <c r="C43" s="116"/>
      <c r="D43" s="117"/>
      <c r="E43" s="116"/>
      <c r="F43" s="117"/>
      <c r="G43" s="116"/>
    </row>
    <row r="44" spans="1:10" x14ac:dyDescent="0.25">
      <c r="A44" s="40" t="s">
        <v>258</v>
      </c>
      <c r="B44" s="114">
        <f t="shared" ref="B44:F44" si="4">SUM(B45:B52)</f>
        <v>0</v>
      </c>
      <c r="C44" s="114">
        <f t="shared" si="4"/>
        <v>3034262</v>
      </c>
      <c r="D44" s="114">
        <f>SUM(D45:D52)</f>
        <v>3034262</v>
      </c>
      <c r="E44" s="114">
        <f t="shared" si="4"/>
        <v>3034262</v>
      </c>
      <c r="F44" s="114">
        <f t="shared" si="4"/>
        <v>3034262</v>
      </c>
      <c r="G44" s="95">
        <f>+F44-B44</f>
        <v>3034262</v>
      </c>
    </row>
    <row r="45" spans="1:10" x14ac:dyDescent="0.25">
      <c r="A45" s="181" t="s">
        <v>425</v>
      </c>
      <c r="B45" s="114">
        <v>0</v>
      </c>
      <c r="C45" s="114">
        <v>0</v>
      </c>
      <c r="D45" s="114">
        <v>0</v>
      </c>
      <c r="E45" s="114">
        <v>0</v>
      </c>
      <c r="F45" s="114">
        <v>0</v>
      </c>
      <c r="G45" s="95">
        <v>0</v>
      </c>
    </row>
    <row r="46" spans="1:10" x14ac:dyDescent="0.25">
      <c r="A46" s="41" t="s">
        <v>426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95">
        <v>0</v>
      </c>
    </row>
    <row r="47" spans="1:10" x14ac:dyDescent="0.25">
      <c r="A47" s="41" t="s">
        <v>427</v>
      </c>
      <c r="B47" s="114">
        <v>0</v>
      </c>
      <c r="C47" s="114">
        <v>0</v>
      </c>
      <c r="D47" s="114">
        <v>0</v>
      </c>
      <c r="E47" s="114">
        <v>0</v>
      </c>
      <c r="F47" s="114">
        <v>0</v>
      </c>
      <c r="G47" s="95">
        <v>0</v>
      </c>
    </row>
    <row r="48" spans="1:10" x14ac:dyDescent="0.25">
      <c r="A48" s="41" t="s">
        <v>428</v>
      </c>
      <c r="B48" s="114">
        <v>0</v>
      </c>
      <c r="C48" s="114">
        <v>0</v>
      </c>
      <c r="D48" s="114">
        <v>0</v>
      </c>
      <c r="E48" s="114">
        <v>0</v>
      </c>
      <c r="F48" s="114">
        <v>0</v>
      </c>
      <c r="G48" s="95">
        <v>0</v>
      </c>
    </row>
    <row r="49" spans="1:7" s="186" customFormat="1" x14ac:dyDescent="0.25">
      <c r="A49" s="181" t="s">
        <v>259</v>
      </c>
      <c r="B49" s="185">
        <v>0</v>
      </c>
      <c r="C49" s="185">
        <v>3034262</v>
      </c>
      <c r="D49" s="185">
        <v>3034262</v>
      </c>
      <c r="E49" s="185">
        <v>3034262</v>
      </c>
      <c r="F49" s="185">
        <v>3034262</v>
      </c>
      <c r="G49" s="173">
        <f>+F49-B49</f>
        <v>3034262</v>
      </c>
    </row>
    <row r="50" spans="1:7" x14ac:dyDescent="0.25">
      <c r="A50" s="41" t="s">
        <v>429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95">
        <v>0</v>
      </c>
    </row>
    <row r="51" spans="1:7" x14ac:dyDescent="0.25">
      <c r="A51" s="41" t="s">
        <v>430</v>
      </c>
      <c r="B51" s="114">
        <v>0</v>
      </c>
      <c r="C51" s="114">
        <v>0</v>
      </c>
      <c r="D51" s="114">
        <v>0</v>
      </c>
      <c r="E51" s="114">
        <v>0</v>
      </c>
      <c r="F51" s="114">
        <v>0</v>
      </c>
      <c r="G51" s="95">
        <v>0</v>
      </c>
    </row>
    <row r="52" spans="1:7" x14ac:dyDescent="0.25">
      <c r="A52" s="41" t="s">
        <v>431</v>
      </c>
      <c r="B52" s="114">
        <v>0</v>
      </c>
      <c r="C52" s="114">
        <v>0</v>
      </c>
      <c r="D52" s="114">
        <v>0</v>
      </c>
      <c r="E52" s="114">
        <v>0</v>
      </c>
      <c r="F52" s="114">
        <v>0</v>
      </c>
      <c r="G52" s="95">
        <v>0</v>
      </c>
    </row>
    <row r="53" spans="1:7" x14ac:dyDescent="0.25">
      <c r="A53" s="41" t="s">
        <v>260</v>
      </c>
      <c r="B53" s="114">
        <f>SUM(B54:B57)</f>
        <v>0</v>
      </c>
      <c r="C53" s="114">
        <f t="shared" ref="C53:F53" si="5">SUM(C54:C57)</f>
        <v>0</v>
      </c>
      <c r="D53" s="114">
        <f t="shared" si="5"/>
        <v>0</v>
      </c>
      <c r="E53" s="114">
        <f t="shared" si="5"/>
        <v>0</v>
      </c>
      <c r="F53" s="114">
        <f t="shared" si="5"/>
        <v>0</v>
      </c>
      <c r="G53" s="95">
        <f>+C53</f>
        <v>0</v>
      </c>
    </row>
    <row r="54" spans="1:7" x14ac:dyDescent="0.25">
      <c r="A54" s="41" t="s">
        <v>261</v>
      </c>
      <c r="B54" s="114">
        <v>0</v>
      </c>
      <c r="C54" s="114">
        <v>0</v>
      </c>
      <c r="D54" s="114">
        <v>0</v>
      </c>
      <c r="E54" s="114">
        <v>0</v>
      </c>
      <c r="F54" s="114">
        <v>0</v>
      </c>
      <c r="G54" s="95">
        <v>0</v>
      </c>
    </row>
    <row r="55" spans="1:7" x14ac:dyDescent="0.25">
      <c r="A55" s="41" t="s">
        <v>262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95">
        <v>0</v>
      </c>
    </row>
    <row r="56" spans="1:7" x14ac:dyDescent="0.25">
      <c r="A56" s="41" t="s">
        <v>263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95">
        <v>0</v>
      </c>
    </row>
    <row r="57" spans="1:7" x14ac:dyDescent="0.25">
      <c r="A57" s="181" t="s">
        <v>264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95">
        <f>+C57</f>
        <v>0</v>
      </c>
    </row>
    <row r="58" spans="1:7" x14ac:dyDescent="0.25">
      <c r="A58" s="40" t="s">
        <v>265</v>
      </c>
      <c r="B58" s="114">
        <f t="shared" ref="B58:G58" si="6">SUM(B59:B60)</f>
        <v>0</v>
      </c>
      <c r="C58" s="114">
        <f t="shared" si="6"/>
        <v>0</v>
      </c>
      <c r="D58" s="114">
        <f t="shared" si="6"/>
        <v>0</v>
      </c>
      <c r="E58" s="114">
        <f t="shared" si="6"/>
        <v>0</v>
      </c>
      <c r="F58" s="114">
        <f t="shared" si="6"/>
        <v>0</v>
      </c>
      <c r="G58" s="95">
        <f t="shared" si="6"/>
        <v>0</v>
      </c>
    </row>
    <row r="59" spans="1:7" x14ac:dyDescent="0.25">
      <c r="A59" s="41" t="s">
        <v>432</v>
      </c>
      <c r="B59" s="113">
        <v>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</row>
    <row r="60" spans="1:7" x14ac:dyDescent="0.25">
      <c r="A60" s="41" t="s">
        <v>266</v>
      </c>
      <c r="B60" s="113"/>
      <c r="C60" s="113"/>
      <c r="D60" s="113"/>
      <c r="E60" s="113"/>
      <c r="F60" s="113"/>
      <c r="G60" s="113"/>
    </row>
    <row r="61" spans="1:7" s="186" customFormat="1" x14ac:dyDescent="0.25">
      <c r="A61" s="183" t="s">
        <v>433</v>
      </c>
      <c r="B61" s="185">
        <f>10841516+8006278</f>
        <v>18847794</v>
      </c>
      <c r="C61" s="185">
        <f>1265023+1267401</f>
        <v>2532424</v>
      </c>
      <c r="D61" s="185">
        <f>12106539+9273679</f>
        <v>21380218</v>
      </c>
      <c r="E61" s="185">
        <f>12106539+9273679</f>
        <v>21380218</v>
      </c>
      <c r="F61" s="185">
        <f>12106539+9273679</f>
        <v>21380218</v>
      </c>
      <c r="G61" s="173">
        <f>+E61-B61</f>
        <v>2532424</v>
      </c>
    </row>
    <row r="62" spans="1:7" x14ac:dyDescent="0.25">
      <c r="A62" s="41" t="s">
        <v>267</v>
      </c>
      <c r="B62" s="114">
        <v>0</v>
      </c>
      <c r="C62" s="114">
        <v>0</v>
      </c>
      <c r="D62" s="114">
        <v>0</v>
      </c>
      <c r="E62" s="114">
        <v>0</v>
      </c>
      <c r="F62" s="114">
        <v>0</v>
      </c>
      <c r="G62" s="95">
        <v>0</v>
      </c>
    </row>
    <row r="63" spans="1:7" x14ac:dyDescent="0.25">
      <c r="A63" s="39" t="s">
        <v>434</v>
      </c>
      <c r="B63" s="118">
        <f>+B62+B61+B58+B53+B44</f>
        <v>18847794</v>
      </c>
      <c r="C63" s="118">
        <f>+C62+C61+C58+C53+C44</f>
        <v>5566686</v>
      </c>
      <c r="D63" s="118">
        <f>+D62+D61+D58+D53+D44</f>
        <v>24414480</v>
      </c>
      <c r="E63" s="118">
        <f>+E62+E61+E58+E53+E44</f>
        <v>24414480</v>
      </c>
      <c r="F63" s="118">
        <f t="shared" ref="F63" si="7">+F62+F61+F58+F53+F44</f>
        <v>24414480</v>
      </c>
      <c r="G63" s="119">
        <f>+G62+G61+G58+G53+G44</f>
        <v>5566686</v>
      </c>
    </row>
    <row r="64" spans="1:7" x14ac:dyDescent="0.25">
      <c r="A64" s="39" t="s">
        <v>268</v>
      </c>
      <c r="B64" s="114">
        <f>+B65</f>
        <v>0</v>
      </c>
      <c r="C64" s="114">
        <f t="shared" ref="C64:G64" si="8">+C65</f>
        <v>0</v>
      </c>
      <c r="D64" s="114">
        <f>+D65</f>
        <v>0</v>
      </c>
      <c r="E64" s="114">
        <f t="shared" si="8"/>
        <v>0</v>
      </c>
      <c r="F64" s="114">
        <f t="shared" si="8"/>
        <v>0</v>
      </c>
      <c r="G64" s="95">
        <f t="shared" si="8"/>
        <v>0</v>
      </c>
    </row>
    <row r="65" spans="1:9" x14ac:dyDescent="0.25">
      <c r="A65" s="40" t="s">
        <v>269</v>
      </c>
      <c r="B65" s="114">
        <v>0</v>
      </c>
      <c r="C65" s="114">
        <v>0</v>
      </c>
      <c r="D65" s="114">
        <v>0</v>
      </c>
      <c r="E65" s="114">
        <v>0</v>
      </c>
      <c r="F65" s="114">
        <v>0</v>
      </c>
      <c r="G65" s="95">
        <v>0</v>
      </c>
    </row>
    <row r="66" spans="1:9" x14ac:dyDescent="0.25">
      <c r="A66" s="39" t="s">
        <v>270</v>
      </c>
      <c r="B66" s="114">
        <f>+B41+B63+B64</f>
        <v>23391794</v>
      </c>
      <c r="C66" s="114">
        <f t="shared" ref="C66" si="9">+C41+C63+C64</f>
        <v>6083332.4000000004</v>
      </c>
      <c r="D66" s="114">
        <f>+D41+D63+D64</f>
        <v>29475126.399999999</v>
      </c>
      <c r="E66" s="114">
        <f>+E41+E63+E64</f>
        <v>29495901.740000002</v>
      </c>
      <c r="F66" s="114">
        <f>+F41+F63+F64</f>
        <v>29495901.740000002</v>
      </c>
      <c r="G66" s="95">
        <f>+G41+G63+G64</f>
        <v>6104107.7400000002</v>
      </c>
    </row>
    <row r="67" spans="1:9" x14ac:dyDescent="0.25">
      <c r="A67" s="39" t="s">
        <v>271</v>
      </c>
      <c r="B67" s="115"/>
      <c r="C67" s="116"/>
      <c r="D67" s="117"/>
      <c r="E67" s="116"/>
      <c r="F67" s="117"/>
      <c r="G67" s="116"/>
    </row>
    <row r="68" spans="1:9" x14ac:dyDescent="0.25">
      <c r="A68" s="40" t="s">
        <v>435</v>
      </c>
      <c r="B68" s="114">
        <v>0</v>
      </c>
      <c r="C68" s="114">
        <v>0</v>
      </c>
      <c r="D68" s="114">
        <v>0</v>
      </c>
      <c r="E68" s="114">
        <v>0</v>
      </c>
      <c r="F68" s="114">
        <v>0</v>
      </c>
      <c r="G68" s="95">
        <v>0</v>
      </c>
    </row>
    <row r="69" spans="1:9" x14ac:dyDescent="0.25">
      <c r="A69" s="40" t="s">
        <v>436</v>
      </c>
      <c r="B69" s="114">
        <v>0</v>
      </c>
      <c r="C69" s="114">
        <v>0</v>
      </c>
      <c r="D69" s="114">
        <v>0</v>
      </c>
      <c r="E69" s="114">
        <v>0</v>
      </c>
      <c r="F69" s="114">
        <v>0</v>
      </c>
      <c r="G69" s="95">
        <v>0</v>
      </c>
    </row>
    <row r="70" spans="1:9" x14ac:dyDescent="0.25">
      <c r="A70" s="38" t="s">
        <v>437</v>
      </c>
      <c r="B70" s="120">
        <f t="shared" ref="B70:G70" si="10">+B68+B69</f>
        <v>0</v>
      </c>
      <c r="C70" s="120">
        <f t="shared" si="10"/>
        <v>0</v>
      </c>
      <c r="D70" s="120">
        <f t="shared" si="10"/>
        <v>0</v>
      </c>
      <c r="E70" s="120">
        <f t="shared" si="10"/>
        <v>0</v>
      </c>
      <c r="F70" s="120">
        <f t="shared" si="10"/>
        <v>0</v>
      </c>
      <c r="G70" s="121">
        <f t="shared" si="10"/>
        <v>0</v>
      </c>
    </row>
    <row r="72" spans="1:9" x14ac:dyDescent="0.25">
      <c r="I72" s="132"/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N84"/>
  <sheetViews>
    <sheetView tabSelected="1" workbookViewId="0">
      <selection activeCell="F68" sqref="F68"/>
    </sheetView>
  </sheetViews>
  <sheetFormatPr baseColWidth="10" defaultRowHeight="15" x14ac:dyDescent="0.25"/>
  <cols>
    <col min="1" max="1" width="11.42578125" style="22"/>
    <col min="2" max="2" width="65.7109375" style="22" customWidth="1"/>
    <col min="3" max="3" width="15.28515625" style="82" customWidth="1"/>
    <col min="4" max="4" width="13.5703125" style="82" customWidth="1"/>
    <col min="5" max="5" width="14.140625" style="82" customWidth="1"/>
    <col min="6" max="6" width="14" style="82" customWidth="1"/>
    <col min="7" max="7" width="13.28515625" style="82" customWidth="1"/>
    <col min="8" max="8" width="15.28515625" style="82" customWidth="1"/>
    <col min="11" max="11" width="12.42578125" bestFit="1" customWidth="1"/>
  </cols>
  <sheetData>
    <row r="1" spans="1:14" x14ac:dyDescent="0.25">
      <c r="A1" s="202" t="s">
        <v>458</v>
      </c>
      <c r="B1" s="202"/>
      <c r="C1" s="202"/>
      <c r="D1" s="202"/>
      <c r="E1" s="202"/>
      <c r="F1" s="202"/>
      <c r="G1" s="202"/>
      <c r="H1" s="202"/>
    </row>
    <row r="2" spans="1:14" x14ac:dyDescent="0.25">
      <c r="A2" s="202" t="s">
        <v>457</v>
      </c>
      <c r="B2" s="202"/>
      <c r="C2" s="202"/>
      <c r="D2" s="202"/>
      <c r="E2" s="202"/>
      <c r="F2" s="202"/>
      <c r="G2" s="202"/>
      <c r="H2" s="202"/>
    </row>
    <row r="3" spans="1:14" x14ac:dyDescent="0.25">
      <c r="A3" s="202" t="s">
        <v>401</v>
      </c>
      <c r="B3" s="202"/>
      <c r="C3" s="202"/>
      <c r="D3" s="202"/>
      <c r="E3" s="202"/>
      <c r="F3" s="202"/>
      <c r="G3" s="202"/>
      <c r="H3" s="202"/>
    </row>
    <row r="4" spans="1:14" x14ac:dyDescent="0.25">
      <c r="A4" s="202" t="s">
        <v>400</v>
      </c>
      <c r="B4" s="202"/>
      <c r="C4" s="202"/>
      <c r="D4" s="202"/>
      <c r="E4" s="202"/>
      <c r="F4" s="202"/>
      <c r="G4" s="202"/>
      <c r="H4" s="202"/>
    </row>
    <row r="5" spans="1:14" x14ac:dyDescent="0.25">
      <c r="A5" s="202" t="s">
        <v>495</v>
      </c>
      <c r="B5" s="202"/>
      <c r="C5" s="202"/>
      <c r="D5" s="202"/>
      <c r="E5" s="202"/>
      <c r="F5" s="202"/>
      <c r="G5" s="202"/>
      <c r="H5" s="202"/>
    </row>
    <row r="6" spans="1:14" x14ac:dyDescent="0.25">
      <c r="A6" s="215" t="s">
        <v>0</v>
      </c>
      <c r="B6" s="215"/>
      <c r="C6" s="215"/>
      <c r="D6" s="215"/>
      <c r="E6" s="215"/>
      <c r="F6" s="215"/>
      <c r="G6" s="215"/>
      <c r="H6" s="215"/>
    </row>
    <row r="7" spans="1:14" x14ac:dyDescent="0.25">
      <c r="A7" s="202" t="s">
        <v>1</v>
      </c>
      <c r="B7" s="202"/>
      <c r="C7" s="226" t="s">
        <v>272</v>
      </c>
      <c r="D7" s="226"/>
      <c r="E7" s="226"/>
      <c r="F7" s="226"/>
      <c r="G7" s="226"/>
      <c r="H7" s="133" t="s">
        <v>273</v>
      </c>
    </row>
    <row r="8" spans="1:14" x14ac:dyDescent="0.25">
      <c r="A8" s="202"/>
      <c r="B8" s="202"/>
      <c r="C8" s="133" t="s">
        <v>207</v>
      </c>
      <c r="D8" s="133" t="s">
        <v>227</v>
      </c>
      <c r="E8" s="226" t="s">
        <v>229</v>
      </c>
      <c r="F8" s="226" t="s">
        <v>191</v>
      </c>
      <c r="G8" s="226" t="s">
        <v>193</v>
      </c>
      <c r="H8" s="133" t="s">
        <v>274</v>
      </c>
    </row>
    <row r="9" spans="1:14" x14ac:dyDescent="0.25">
      <c r="A9" s="215"/>
      <c r="B9" s="215"/>
      <c r="C9" s="138" t="s">
        <v>275</v>
      </c>
      <c r="D9" s="138" t="s">
        <v>228</v>
      </c>
      <c r="E9" s="227"/>
      <c r="F9" s="227"/>
      <c r="G9" s="227"/>
      <c r="H9" s="140"/>
    </row>
    <row r="10" spans="1:14" x14ac:dyDescent="0.25">
      <c r="A10" s="236" t="s">
        <v>480</v>
      </c>
      <c r="B10" s="237"/>
      <c r="C10" s="122">
        <f>+C11+C19+C29+C39+C49+C59+C63+C72+C76</f>
        <v>23391794</v>
      </c>
      <c r="D10" s="122">
        <f>+D11+D19+D29+D39+D49+D59+D63+D72+D76</f>
        <v>6083332.3999999994</v>
      </c>
      <c r="E10" s="122">
        <f>+E11+E19+E29+E39+E49+E59+E63+E72+E76</f>
        <v>29475126.400000002</v>
      </c>
      <c r="F10" s="122">
        <f t="shared" ref="F10" si="0">+F11+F19+F29+F39+F49+F59+F63+F72+F76</f>
        <v>29475075.440000001</v>
      </c>
      <c r="G10" s="122">
        <f t="shared" ref="G10:H10" si="1">+G11+G19+G29+G39+G49+G59+G63+G72+G76</f>
        <v>29475075.440000001</v>
      </c>
      <c r="H10" s="122">
        <f t="shared" si="1"/>
        <v>50.959999999962747</v>
      </c>
      <c r="K10" s="8"/>
      <c r="N10" s="8"/>
    </row>
    <row r="11" spans="1:14" x14ac:dyDescent="0.25">
      <c r="A11" s="238" t="s">
        <v>276</v>
      </c>
      <c r="B11" s="239"/>
      <c r="C11" s="122">
        <f>SUM(C12:C18)</f>
        <v>16478586</v>
      </c>
      <c r="D11" s="122">
        <f>SUM(D12:D18)</f>
        <v>2796049.77</v>
      </c>
      <c r="E11" s="122">
        <f>SUM(E12:E18)</f>
        <v>19274635.77</v>
      </c>
      <c r="F11" s="122">
        <f>SUM(F12:F18)</f>
        <v>19274635.77</v>
      </c>
      <c r="G11" s="122">
        <f>SUM(G12:G18)</f>
        <v>19274635.77</v>
      </c>
      <c r="H11" s="122">
        <f>+E11-F11</f>
        <v>0</v>
      </c>
    </row>
    <row r="12" spans="1:14" x14ac:dyDescent="0.25">
      <c r="A12" s="17"/>
      <c r="B12" s="15" t="s">
        <v>277</v>
      </c>
      <c r="C12" s="122">
        <v>12513106</v>
      </c>
      <c r="D12" s="122">
        <v>1243953.6200000001</v>
      </c>
      <c r="E12" s="122">
        <v>13757059.619999999</v>
      </c>
      <c r="F12" s="122">
        <v>13757059.619999999</v>
      </c>
      <c r="G12" s="122">
        <v>13757059.619999999</v>
      </c>
      <c r="H12" s="122">
        <f t="shared" ref="H12:H75" si="2">+E12-F12</f>
        <v>0</v>
      </c>
    </row>
    <row r="13" spans="1:14" x14ac:dyDescent="0.25">
      <c r="A13" s="17"/>
      <c r="B13" s="15" t="s">
        <v>278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f t="shared" si="2"/>
        <v>0</v>
      </c>
    </row>
    <row r="14" spans="1:14" x14ac:dyDescent="0.25">
      <c r="A14" s="17"/>
      <c r="B14" s="15" t="s">
        <v>279</v>
      </c>
      <c r="C14" s="122">
        <v>1952567</v>
      </c>
      <c r="D14" s="122">
        <v>221940.45</v>
      </c>
      <c r="E14" s="122">
        <v>2174507.4500000002</v>
      </c>
      <c r="F14" s="122">
        <v>2174507.4500000002</v>
      </c>
      <c r="G14" s="122">
        <v>2174507.4500000002</v>
      </c>
      <c r="H14" s="122">
        <f t="shared" si="2"/>
        <v>0</v>
      </c>
    </row>
    <row r="15" spans="1:14" x14ac:dyDescent="0.25">
      <c r="A15" s="17"/>
      <c r="B15" s="15" t="s">
        <v>280</v>
      </c>
      <c r="C15" s="122">
        <v>2012913</v>
      </c>
      <c r="D15" s="122">
        <v>1330155.7</v>
      </c>
      <c r="E15" s="122">
        <v>3343068.7</v>
      </c>
      <c r="F15" s="122">
        <v>3343068.7</v>
      </c>
      <c r="G15" s="173">
        <v>3343068.7</v>
      </c>
      <c r="H15" s="173">
        <f t="shared" si="2"/>
        <v>0</v>
      </c>
    </row>
    <row r="16" spans="1:14" x14ac:dyDescent="0.25">
      <c r="A16" s="17"/>
      <c r="B16" s="15" t="s">
        <v>281</v>
      </c>
      <c r="C16" s="122"/>
      <c r="D16" s="122"/>
      <c r="E16" s="122"/>
      <c r="F16" s="122"/>
      <c r="G16" s="122"/>
      <c r="H16" s="122">
        <f t="shared" si="2"/>
        <v>0</v>
      </c>
    </row>
    <row r="17" spans="1:9" x14ac:dyDescent="0.25">
      <c r="A17" s="17"/>
      <c r="B17" s="15" t="s">
        <v>282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f t="shared" si="2"/>
        <v>0</v>
      </c>
    </row>
    <row r="18" spans="1:9" x14ac:dyDescent="0.25">
      <c r="A18" s="17"/>
      <c r="B18" s="15" t="s">
        <v>283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f t="shared" si="2"/>
        <v>0</v>
      </c>
    </row>
    <row r="19" spans="1:9" x14ac:dyDescent="0.25">
      <c r="A19" s="238" t="s">
        <v>284</v>
      </c>
      <c r="B19" s="239"/>
      <c r="C19" s="122">
        <f>SUM(C20:C28)</f>
        <v>1568546</v>
      </c>
      <c r="D19" s="173">
        <f>SUM(D20:D28)</f>
        <v>756513.08000000007</v>
      </c>
      <c r="E19" s="173">
        <f>SUM(E20:E28)</f>
        <v>2325059.08</v>
      </c>
      <c r="F19" s="173">
        <f t="shared" ref="F19" si="3">SUM(F20:F28)</f>
        <v>2325008.12</v>
      </c>
      <c r="G19" s="173">
        <f>SUM(G20:G28)</f>
        <v>2325008.12</v>
      </c>
      <c r="H19" s="122">
        <f t="shared" si="2"/>
        <v>50.959999999962747</v>
      </c>
      <c r="I19" s="8"/>
    </row>
    <row r="20" spans="1:9" x14ac:dyDescent="0.25">
      <c r="A20" s="17"/>
      <c r="B20" s="15" t="s">
        <v>438</v>
      </c>
      <c r="C20" s="187">
        <v>696365</v>
      </c>
      <c r="D20" s="187">
        <v>404020.62</v>
      </c>
      <c r="E20" s="187">
        <v>1100385.6200000001</v>
      </c>
      <c r="F20" s="187">
        <v>1100334.6599999999</v>
      </c>
      <c r="G20" s="187">
        <v>1100334.6599999999</v>
      </c>
      <c r="H20" s="173">
        <f t="shared" si="2"/>
        <v>50.960000000195578</v>
      </c>
    </row>
    <row r="21" spans="1:9" x14ac:dyDescent="0.25">
      <c r="A21" s="17"/>
      <c r="B21" s="15" t="s">
        <v>285</v>
      </c>
      <c r="C21" s="43">
        <v>100000</v>
      </c>
      <c r="D21" s="43">
        <v>417989.9</v>
      </c>
      <c r="E21" s="43">
        <v>517989.9</v>
      </c>
      <c r="F21" s="43">
        <v>517989.9</v>
      </c>
      <c r="G21" s="43">
        <v>517989.9</v>
      </c>
      <c r="H21" s="122">
        <f t="shared" si="2"/>
        <v>0</v>
      </c>
    </row>
    <row r="22" spans="1:9" x14ac:dyDescent="0.25">
      <c r="A22" s="17"/>
      <c r="B22" s="15" t="s">
        <v>286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122">
        <f t="shared" si="2"/>
        <v>0</v>
      </c>
    </row>
    <row r="23" spans="1:9" x14ac:dyDescent="0.25">
      <c r="A23" s="17"/>
      <c r="B23" s="15" t="s">
        <v>287</v>
      </c>
      <c r="C23" s="43">
        <v>36000</v>
      </c>
      <c r="D23" s="43">
        <v>4979.17</v>
      </c>
      <c r="E23" s="43">
        <v>40979.17</v>
      </c>
      <c r="F23" s="43">
        <v>40979.17</v>
      </c>
      <c r="G23" s="43">
        <v>40979.17</v>
      </c>
      <c r="H23" s="122">
        <f t="shared" si="2"/>
        <v>0</v>
      </c>
    </row>
    <row r="24" spans="1:9" x14ac:dyDescent="0.25">
      <c r="A24" s="17"/>
      <c r="B24" s="15" t="s">
        <v>288</v>
      </c>
      <c r="C24" s="43">
        <v>77000</v>
      </c>
      <c r="D24" s="43">
        <v>37515.629999999997</v>
      </c>
      <c r="E24" s="43">
        <v>114515.63</v>
      </c>
      <c r="F24" s="43">
        <v>114515.63</v>
      </c>
      <c r="G24" s="43">
        <v>114515.63</v>
      </c>
      <c r="H24" s="122">
        <f t="shared" si="2"/>
        <v>0</v>
      </c>
    </row>
    <row r="25" spans="1:9" x14ac:dyDescent="0.25">
      <c r="A25" s="17"/>
      <c r="B25" s="15" t="s">
        <v>289</v>
      </c>
      <c r="C25" s="43">
        <v>420000</v>
      </c>
      <c r="D25" s="43">
        <v>49160.18</v>
      </c>
      <c r="E25" s="43">
        <v>469160.18</v>
      </c>
      <c r="F25" s="43">
        <v>469160.18</v>
      </c>
      <c r="G25" s="43">
        <v>469160.18</v>
      </c>
      <c r="H25" s="122">
        <f t="shared" si="2"/>
        <v>0</v>
      </c>
    </row>
    <row r="26" spans="1:9" x14ac:dyDescent="0.25">
      <c r="A26" s="17"/>
      <c r="B26" s="15" t="s">
        <v>290</v>
      </c>
      <c r="C26" s="43">
        <v>86990</v>
      </c>
      <c r="D26" s="43">
        <v>-80618</v>
      </c>
      <c r="E26" s="43">
        <v>6372</v>
      </c>
      <c r="F26" s="43">
        <v>6372</v>
      </c>
      <c r="G26" s="43">
        <v>6372</v>
      </c>
      <c r="H26" s="122">
        <f t="shared" si="2"/>
        <v>0</v>
      </c>
    </row>
    <row r="27" spans="1:9" x14ac:dyDescent="0.25">
      <c r="A27" s="17"/>
      <c r="B27" s="15" t="s">
        <v>291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122">
        <f t="shared" si="2"/>
        <v>0</v>
      </c>
    </row>
    <row r="28" spans="1:9" x14ac:dyDescent="0.25">
      <c r="A28" s="17"/>
      <c r="B28" s="15" t="s">
        <v>292</v>
      </c>
      <c r="C28" s="122">
        <v>152191</v>
      </c>
      <c r="D28" s="43">
        <v>-76534.42</v>
      </c>
      <c r="E28" s="122">
        <v>75656.58</v>
      </c>
      <c r="F28" s="122">
        <v>75656.58</v>
      </c>
      <c r="G28" s="122">
        <v>75656.58</v>
      </c>
      <c r="H28" s="122">
        <f>+E28-F28</f>
        <v>0</v>
      </c>
    </row>
    <row r="29" spans="1:9" x14ac:dyDescent="0.25">
      <c r="A29" s="238" t="s">
        <v>293</v>
      </c>
      <c r="B29" s="239"/>
      <c r="C29" s="122">
        <f>SUM(C30:C38)</f>
        <v>2879898</v>
      </c>
      <c r="D29" s="173">
        <f t="shared" ref="D29:E29" si="4">SUM(D30:D38)</f>
        <v>2952825.9599999995</v>
      </c>
      <c r="E29" s="173">
        <f t="shared" si="4"/>
        <v>5832723.96</v>
      </c>
      <c r="F29" s="173">
        <f>SUM(F30:F38)</f>
        <v>5832723.96</v>
      </c>
      <c r="G29" s="173">
        <f>SUM(G30:G38)</f>
        <v>5832723.96</v>
      </c>
      <c r="H29" s="122">
        <f>+H30+H31+H32+H33+H34+H35+H36+H37+H38</f>
        <v>0</v>
      </c>
      <c r="I29" s="132"/>
    </row>
    <row r="30" spans="1:9" x14ac:dyDescent="0.25">
      <c r="A30" s="17"/>
      <c r="B30" s="15" t="s">
        <v>294</v>
      </c>
      <c r="C30" s="173">
        <v>1101900</v>
      </c>
      <c r="D30" s="173">
        <v>-5191.33</v>
      </c>
      <c r="E30" s="173">
        <v>1096708.67</v>
      </c>
      <c r="F30" s="173">
        <v>1096708.67</v>
      </c>
      <c r="G30" s="173">
        <v>1096708.67</v>
      </c>
      <c r="H30" s="173">
        <f t="shared" si="2"/>
        <v>0</v>
      </c>
    </row>
    <row r="31" spans="1:9" x14ac:dyDescent="0.25">
      <c r="A31" s="17"/>
      <c r="B31" s="15" t="s">
        <v>295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f t="shared" si="2"/>
        <v>0</v>
      </c>
    </row>
    <row r="32" spans="1:9" x14ac:dyDescent="0.25">
      <c r="A32" s="17"/>
      <c r="B32" s="15" t="s">
        <v>296</v>
      </c>
      <c r="C32" s="122">
        <v>252400</v>
      </c>
      <c r="D32" s="122">
        <v>-86714.43</v>
      </c>
      <c r="E32" s="122">
        <v>165685.57</v>
      </c>
      <c r="F32" s="122">
        <v>165685.57</v>
      </c>
      <c r="G32" s="122">
        <v>165685.57</v>
      </c>
      <c r="H32" s="173">
        <f t="shared" si="2"/>
        <v>0</v>
      </c>
    </row>
    <row r="33" spans="1:8" x14ac:dyDescent="0.25">
      <c r="A33" s="17"/>
      <c r="B33" s="15" t="s">
        <v>297</v>
      </c>
      <c r="C33" s="122">
        <v>133217</v>
      </c>
      <c r="D33" s="122">
        <v>-37969.910000000003</v>
      </c>
      <c r="E33" s="122">
        <v>95247.09</v>
      </c>
      <c r="F33" s="122">
        <v>95247.09</v>
      </c>
      <c r="G33" s="122">
        <v>95247.09</v>
      </c>
      <c r="H33" s="122">
        <f t="shared" si="2"/>
        <v>0</v>
      </c>
    </row>
    <row r="34" spans="1:8" x14ac:dyDescent="0.25">
      <c r="A34" s="17"/>
      <c r="B34" s="15" t="s">
        <v>406</v>
      </c>
      <c r="C34" s="122">
        <v>355940</v>
      </c>
      <c r="D34" s="122">
        <v>2350368.5499999998</v>
      </c>
      <c r="E34" s="122">
        <v>2706308.55</v>
      </c>
      <c r="F34" s="122">
        <v>2706308.55</v>
      </c>
      <c r="G34" s="122">
        <v>2706308.55</v>
      </c>
      <c r="H34" s="122">
        <f t="shared" si="2"/>
        <v>0</v>
      </c>
    </row>
    <row r="35" spans="1:8" x14ac:dyDescent="0.25">
      <c r="A35" s="17"/>
      <c r="B35" s="15" t="s">
        <v>298</v>
      </c>
      <c r="C35" s="122">
        <v>190000</v>
      </c>
      <c r="D35" s="122">
        <v>-35409</v>
      </c>
      <c r="E35" s="122">
        <v>154591</v>
      </c>
      <c r="F35" s="122">
        <v>154591</v>
      </c>
      <c r="G35" s="122">
        <v>154591</v>
      </c>
      <c r="H35" s="122">
        <f t="shared" si="2"/>
        <v>0</v>
      </c>
    </row>
    <row r="36" spans="1:8" x14ac:dyDescent="0.25">
      <c r="A36" s="17"/>
      <c r="B36" s="15" t="s">
        <v>299</v>
      </c>
      <c r="C36" s="122">
        <v>188202</v>
      </c>
      <c r="D36" s="122">
        <v>-62384.58</v>
      </c>
      <c r="E36" s="122">
        <v>125817.42</v>
      </c>
      <c r="F36" s="122">
        <v>125817.42</v>
      </c>
      <c r="G36" s="122">
        <v>125817.42</v>
      </c>
      <c r="H36" s="122">
        <f t="shared" si="2"/>
        <v>0</v>
      </c>
    </row>
    <row r="37" spans="1:8" x14ac:dyDescent="0.25">
      <c r="A37" s="17"/>
      <c r="B37" s="15" t="s">
        <v>300</v>
      </c>
      <c r="C37" s="122">
        <v>95660</v>
      </c>
      <c r="D37" s="122">
        <v>875837.84</v>
      </c>
      <c r="E37" s="122">
        <v>971497.84</v>
      </c>
      <c r="F37" s="122">
        <v>971497.84</v>
      </c>
      <c r="G37" s="122">
        <v>971497.84</v>
      </c>
      <c r="H37" s="122">
        <f t="shared" si="2"/>
        <v>0</v>
      </c>
    </row>
    <row r="38" spans="1:8" x14ac:dyDescent="0.25">
      <c r="A38" s="17"/>
      <c r="B38" s="15" t="s">
        <v>301</v>
      </c>
      <c r="C38" s="122">
        <v>562579</v>
      </c>
      <c r="D38" s="122">
        <v>-45711.18</v>
      </c>
      <c r="E38" s="122">
        <v>516867.82</v>
      </c>
      <c r="F38" s="122">
        <v>516867.82</v>
      </c>
      <c r="G38" s="122">
        <v>516867.82</v>
      </c>
      <c r="H38" s="122">
        <f t="shared" si="2"/>
        <v>0</v>
      </c>
    </row>
    <row r="39" spans="1:8" x14ac:dyDescent="0.25">
      <c r="A39" s="238" t="s">
        <v>439</v>
      </c>
      <c r="B39" s="239"/>
      <c r="C39" s="122">
        <f>SUM(C40:C48)</f>
        <v>2300000</v>
      </c>
      <c r="D39" s="122">
        <f>SUM(D40:D48)</f>
        <v>-2300000</v>
      </c>
      <c r="E39" s="122">
        <f t="shared" ref="E39:G39" si="5">SUM(E40:E48)</f>
        <v>0</v>
      </c>
      <c r="F39" s="122">
        <f t="shared" ref="F39" si="6">SUM(F40:F48)</f>
        <v>0</v>
      </c>
      <c r="G39" s="122">
        <f t="shared" si="5"/>
        <v>0</v>
      </c>
      <c r="H39" s="122">
        <f t="shared" si="2"/>
        <v>0</v>
      </c>
    </row>
    <row r="40" spans="1:8" x14ac:dyDescent="0.25">
      <c r="A40" s="17"/>
      <c r="B40" s="15" t="s">
        <v>302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7"/>
      <c r="B41" s="15" t="s">
        <v>303</v>
      </c>
      <c r="C41" s="122">
        <v>2300000</v>
      </c>
      <c r="D41" s="122">
        <v>-2300000</v>
      </c>
      <c r="E41" s="122">
        <v>0</v>
      </c>
      <c r="F41" s="122">
        <v>0</v>
      </c>
      <c r="G41" s="122">
        <v>0</v>
      </c>
      <c r="H41" s="122">
        <f t="shared" si="2"/>
        <v>0</v>
      </c>
    </row>
    <row r="42" spans="1:8" x14ac:dyDescent="0.25">
      <c r="A42" s="17"/>
      <c r="B42" s="15" t="s">
        <v>304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7"/>
      <c r="B43" s="15" t="s">
        <v>305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f t="shared" si="2"/>
        <v>0</v>
      </c>
    </row>
    <row r="44" spans="1:8" x14ac:dyDescent="0.25">
      <c r="A44" s="17"/>
      <c r="B44" s="15" t="s">
        <v>306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f t="shared" si="2"/>
        <v>0</v>
      </c>
    </row>
    <row r="45" spans="1:8" x14ac:dyDescent="0.25">
      <c r="A45" s="17"/>
      <c r="B45" s="15" t="s">
        <v>307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f t="shared" si="2"/>
        <v>0</v>
      </c>
    </row>
    <row r="46" spans="1:8" x14ac:dyDescent="0.25">
      <c r="A46" s="17"/>
      <c r="B46" s="15" t="s">
        <v>308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f t="shared" si="2"/>
        <v>0</v>
      </c>
    </row>
    <row r="47" spans="1:8" x14ac:dyDescent="0.25">
      <c r="A47" s="17"/>
      <c r="B47" s="15" t="s">
        <v>309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f t="shared" si="2"/>
        <v>0</v>
      </c>
    </row>
    <row r="48" spans="1:8" x14ac:dyDescent="0.25">
      <c r="A48" s="17"/>
      <c r="B48" s="15" t="s">
        <v>310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f t="shared" si="2"/>
        <v>0</v>
      </c>
    </row>
    <row r="49" spans="1:8" x14ac:dyDescent="0.25">
      <c r="A49" s="238" t="s">
        <v>440</v>
      </c>
      <c r="B49" s="239"/>
      <c r="C49" s="122">
        <f>SUM(C50:C58)</f>
        <v>164764</v>
      </c>
      <c r="D49" s="122">
        <f t="shared" ref="D49:G49" si="7">SUM(D50:D58)</f>
        <v>1877943.59</v>
      </c>
      <c r="E49" s="122">
        <f t="shared" si="7"/>
        <v>2042707.59</v>
      </c>
      <c r="F49" s="122">
        <f t="shared" ref="F49" si="8">SUM(F50:F58)</f>
        <v>2042707.59</v>
      </c>
      <c r="G49" s="122">
        <f t="shared" si="7"/>
        <v>2042707.59</v>
      </c>
      <c r="H49" s="122">
        <f t="shared" si="2"/>
        <v>0</v>
      </c>
    </row>
    <row r="50" spans="1:8" x14ac:dyDescent="0.25">
      <c r="A50" s="17"/>
      <c r="B50" s="15" t="s">
        <v>311</v>
      </c>
      <c r="C50" s="143">
        <v>164764</v>
      </c>
      <c r="D50" s="143">
        <v>61781.59</v>
      </c>
      <c r="E50" s="175">
        <v>226545.59</v>
      </c>
      <c r="F50" s="143">
        <v>226545.59</v>
      </c>
      <c r="G50" s="143">
        <v>226545.59</v>
      </c>
      <c r="H50" s="122">
        <f t="shared" si="2"/>
        <v>0</v>
      </c>
    </row>
    <row r="51" spans="1:8" x14ac:dyDescent="0.25">
      <c r="A51" s="17"/>
      <c r="B51" s="15" t="s">
        <v>312</v>
      </c>
      <c r="C51" s="143">
        <v>0</v>
      </c>
      <c r="D51" s="143">
        <v>0</v>
      </c>
      <c r="E51" s="176">
        <v>0</v>
      </c>
      <c r="F51" s="143">
        <v>0</v>
      </c>
      <c r="G51" s="143">
        <v>0</v>
      </c>
      <c r="H51" s="122">
        <f t="shared" si="2"/>
        <v>0</v>
      </c>
    </row>
    <row r="52" spans="1:8" x14ac:dyDescent="0.25">
      <c r="A52" s="17"/>
      <c r="B52" s="15" t="s">
        <v>313</v>
      </c>
      <c r="C52" s="143">
        <v>0</v>
      </c>
      <c r="D52" s="143">
        <v>0</v>
      </c>
      <c r="E52" s="176">
        <v>0</v>
      </c>
      <c r="F52" s="143">
        <v>0</v>
      </c>
      <c r="G52" s="143">
        <v>0</v>
      </c>
      <c r="H52" s="122">
        <f t="shared" si="2"/>
        <v>0</v>
      </c>
    </row>
    <row r="53" spans="1:8" x14ac:dyDescent="0.25">
      <c r="A53" s="17"/>
      <c r="B53" s="15" t="s">
        <v>314</v>
      </c>
      <c r="C53" s="143">
        <v>0</v>
      </c>
      <c r="D53" s="143">
        <v>0</v>
      </c>
      <c r="E53" s="176">
        <v>0</v>
      </c>
      <c r="F53" s="143">
        <v>0</v>
      </c>
      <c r="G53" s="143">
        <v>0</v>
      </c>
      <c r="H53" s="122">
        <f t="shared" si="2"/>
        <v>0</v>
      </c>
    </row>
    <row r="54" spans="1:8" x14ac:dyDescent="0.25">
      <c r="A54" s="17"/>
      <c r="B54" s="15" t="s">
        <v>315</v>
      </c>
      <c r="C54" s="143">
        <v>0</v>
      </c>
      <c r="D54" s="143">
        <v>9628</v>
      </c>
      <c r="E54" s="176">
        <v>9628</v>
      </c>
      <c r="F54" s="143">
        <v>9628</v>
      </c>
      <c r="G54" s="143">
        <v>9628</v>
      </c>
      <c r="H54" s="122">
        <f t="shared" si="2"/>
        <v>0</v>
      </c>
    </row>
    <row r="55" spans="1:8" x14ac:dyDescent="0.25">
      <c r="A55" s="17"/>
      <c r="B55" s="15" t="s">
        <v>316</v>
      </c>
      <c r="C55" s="143">
        <v>0</v>
      </c>
      <c r="D55" s="143">
        <v>1806534</v>
      </c>
      <c r="E55" s="176">
        <v>1806534</v>
      </c>
      <c r="F55" s="143">
        <v>1806534</v>
      </c>
      <c r="G55" s="143">
        <v>1806534</v>
      </c>
      <c r="H55" s="122">
        <f t="shared" si="2"/>
        <v>0</v>
      </c>
    </row>
    <row r="56" spans="1:8" x14ac:dyDescent="0.25">
      <c r="A56" s="17"/>
      <c r="B56" s="15" t="s">
        <v>317</v>
      </c>
      <c r="C56" s="143">
        <v>0</v>
      </c>
      <c r="D56" s="143">
        <v>0</v>
      </c>
      <c r="E56" s="176">
        <v>0</v>
      </c>
      <c r="F56" s="143">
        <v>0</v>
      </c>
      <c r="G56" s="143">
        <v>0</v>
      </c>
      <c r="H56" s="122">
        <f t="shared" si="2"/>
        <v>0</v>
      </c>
    </row>
    <row r="57" spans="1:8" x14ac:dyDescent="0.25">
      <c r="A57" s="17"/>
      <c r="B57" s="15" t="s">
        <v>318</v>
      </c>
      <c r="C57" s="143">
        <v>0</v>
      </c>
      <c r="D57" s="143">
        <v>0</v>
      </c>
      <c r="E57" s="176">
        <v>0</v>
      </c>
      <c r="F57" s="143">
        <v>0</v>
      </c>
      <c r="G57" s="143">
        <v>0</v>
      </c>
      <c r="H57" s="122">
        <f t="shared" si="2"/>
        <v>0</v>
      </c>
    </row>
    <row r="58" spans="1:8" x14ac:dyDescent="0.25">
      <c r="A58" s="17"/>
      <c r="B58" s="15" t="s">
        <v>319</v>
      </c>
      <c r="C58" s="143">
        <v>0</v>
      </c>
      <c r="D58" s="143">
        <v>0</v>
      </c>
      <c r="E58" s="176">
        <v>0</v>
      </c>
      <c r="F58" s="143">
        <v>0</v>
      </c>
      <c r="G58" s="143">
        <v>0</v>
      </c>
      <c r="H58" s="122">
        <f t="shared" si="2"/>
        <v>0</v>
      </c>
    </row>
    <row r="59" spans="1:8" x14ac:dyDescent="0.25">
      <c r="A59" s="238" t="s">
        <v>320</v>
      </c>
      <c r="B59" s="239"/>
      <c r="C59" s="122">
        <f>SUM(C60:C62)</f>
        <v>0</v>
      </c>
      <c r="D59" s="122">
        <f t="shared" ref="D59:G59" si="9">SUM(D60:D62)</f>
        <v>0</v>
      </c>
      <c r="E59" s="122">
        <f t="shared" si="9"/>
        <v>0</v>
      </c>
      <c r="F59" s="122">
        <f t="shared" si="9"/>
        <v>0</v>
      </c>
      <c r="G59" s="122">
        <f t="shared" si="9"/>
        <v>0</v>
      </c>
      <c r="H59" s="122">
        <f t="shared" si="2"/>
        <v>0</v>
      </c>
    </row>
    <row r="60" spans="1:8" x14ac:dyDescent="0.25">
      <c r="A60" s="17"/>
      <c r="B60" s="15" t="s">
        <v>321</v>
      </c>
      <c r="C60" s="122">
        <v>0</v>
      </c>
      <c r="D60" s="44">
        <v>0</v>
      </c>
      <c r="E60" s="44"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17"/>
      <c r="B61" s="15" t="s">
        <v>322</v>
      </c>
      <c r="C61" s="122">
        <v>0</v>
      </c>
      <c r="D61" s="44">
        <v>0</v>
      </c>
      <c r="E61" s="44">
        <v>0</v>
      </c>
      <c r="F61" s="122">
        <v>0</v>
      </c>
      <c r="G61" s="122">
        <v>0</v>
      </c>
      <c r="H61" s="122">
        <f t="shared" si="2"/>
        <v>0</v>
      </c>
    </row>
    <row r="62" spans="1:8" x14ac:dyDescent="0.25">
      <c r="A62" s="17"/>
      <c r="B62" s="15" t="s">
        <v>323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238" t="s">
        <v>441</v>
      </c>
      <c r="B63" s="239"/>
      <c r="C63" s="122">
        <f>SUM(C65:C71)</f>
        <v>0</v>
      </c>
      <c r="D63" s="122">
        <f t="shared" ref="D63:G63" si="10">SUM(D65:D71)</f>
        <v>0</v>
      </c>
      <c r="E63" s="122">
        <f t="shared" si="10"/>
        <v>0</v>
      </c>
      <c r="F63" s="122">
        <f t="shared" si="10"/>
        <v>0</v>
      </c>
      <c r="G63" s="122">
        <f t="shared" si="10"/>
        <v>0</v>
      </c>
      <c r="H63" s="122">
        <f t="shared" si="2"/>
        <v>0</v>
      </c>
    </row>
    <row r="64" spans="1:8" x14ac:dyDescent="0.25">
      <c r="A64" s="17"/>
      <c r="B64" s="15" t="s">
        <v>324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7"/>
      <c r="B65" s="15" t="s">
        <v>325</v>
      </c>
      <c r="C65" s="122">
        <v>0</v>
      </c>
      <c r="D65" s="122">
        <v>0</v>
      </c>
      <c r="E65" s="122"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7"/>
      <c r="B66" s="15" t="s">
        <v>326</v>
      </c>
      <c r="C66" s="122">
        <v>0</v>
      </c>
      <c r="D66" s="122">
        <v>0</v>
      </c>
      <c r="E66" s="122"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7"/>
      <c r="B67" s="15" t="s">
        <v>327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7"/>
      <c r="B68" s="15" t="s">
        <v>328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7"/>
      <c r="B69" s="15" t="s">
        <v>329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17"/>
      <c r="B70" s="15" t="s">
        <v>330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f t="shared" si="2"/>
        <v>0</v>
      </c>
    </row>
    <row r="71" spans="1:8" x14ac:dyDescent="0.25">
      <c r="A71" s="17"/>
      <c r="B71" s="15" t="s">
        <v>331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238" t="s">
        <v>332</v>
      </c>
      <c r="B72" s="239"/>
      <c r="C72" s="122">
        <f>+C73+C74+C75</f>
        <v>0</v>
      </c>
      <c r="D72" s="122">
        <f t="shared" ref="D72:G72" si="11">+D73+D74+D75</f>
        <v>0</v>
      </c>
      <c r="E72" s="122">
        <v>0</v>
      </c>
      <c r="F72" s="122">
        <f t="shared" si="11"/>
        <v>0</v>
      </c>
      <c r="G72" s="122">
        <f t="shared" si="11"/>
        <v>0</v>
      </c>
      <c r="H72" s="122">
        <f t="shared" si="2"/>
        <v>0</v>
      </c>
    </row>
    <row r="73" spans="1:8" x14ac:dyDescent="0.25">
      <c r="A73" s="17"/>
      <c r="B73" s="15" t="s">
        <v>333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17"/>
      <c r="B74" s="15" t="s">
        <v>334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f t="shared" si="2"/>
        <v>0</v>
      </c>
    </row>
    <row r="75" spans="1:8" x14ac:dyDescent="0.25">
      <c r="A75" s="17"/>
      <c r="B75" s="15" t="s">
        <v>335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f t="shared" si="2"/>
        <v>0</v>
      </c>
    </row>
    <row r="76" spans="1:8" x14ac:dyDescent="0.25">
      <c r="A76" s="238" t="s">
        <v>336</v>
      </c>
      <c r="B76" s="239"/>
      <c r="C76" s="122">
        <f>SUM(C78:C83)</f>
        <v>0</v>
      </c>
      <c r="D76" s="122">
        <f t="shared" ref="D76:G76" si="12">SUM(D78:D83)</f>
        <v>0</v>
      </c>
      <c r="E76" s="122">
        <f t="shared" si="12"/>
        <v>0</v>
      </c>
      <c r="F76" s="122">
        <f t="shared" si="12"/>
        <v>0</v>
      </c>
      <c r="G76" s="122">
        <f t="shared" si="12"/>
        <v>0</v>
      </c>
      <c r="H76" s="122">
        <f t="shared" ref="H76:H83" si="13">+E76-F76</f>
        <v>0</v>
      </c>
    </row>
    <row r="77" spans="1:8" x14ac:dyDescent="0.25">
      <c r="A77" s="17"/>
      <c r="B77" s="15" t="s">
        <v>337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f t="shared" si="13"/>
        <v>0</v>
      </c>
    </row>
    <row r="78" spans="1:8" x14ac:dyDescent="0.25">
      <c r="A78" s="17"/>
      <c r="B78" s="15" t="s">
        <v>338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f t="shared" si="13"/>
        <v>0</v>
      </c>
    </row>
    <row r="79" spans="1:8" x14ac:dyDescent="0.25">
      <c r="A79" s="17"/>
      <c r="B79" s="15" t="s">
        <v>339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f t="shared" si="13"/>
        <v>0</v>
      </c>
    </row>
    <row r="80" spans="1:8" x14ac:dyDescent="0.25">
      <c r="A80" s="17"/>
      <c r="B80" s="15" t="s">
        <v>340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f t="shared" si="13"/>
        <v>0</v>
      </c>
    </row>
    <row r="81" spans="1:8" x14ac:dyDescent="0.25">
      <c r="A81" s="17"/>
      <c r="B81" s="15" t="s">
        <v>341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f t="shared" si="13"/>
        <v>0</v>
      </c>
    </row>
    <row r="82" spans="1:8" x14ac:dyDescent="0.25">
      <c r="A82" s="17"/>
      <c r="B82" s="15" t="s">
        <v>342</v>
      </c>
      <c r="C82" s="122">
        <v>0</v>
      </c>
      <c r="D82" s="122">
        <v>0</v>
      </c>
      <c r="E82" s="122">
        <v>0</v>
      </c>
      <c r="F82" s="122">
        <v>0</v>
      </c>
      <c r="G82" s="122">
        <v>0</v>
      </c>
      <c r="H82" s="122">
        <f t="shared" si="13"/>
        <v>0</v>
      </c>
    </row>
    <row r="83" spans="1:8" x14ac:dyDescent="0.25">
      <c r="A83" s="17"/>
      <c r="B83" s="15" t="s">
        <v>343</v>
      </c>
      <c r="C83" s="122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f t="shared" si="13"/>
        <v>0</v>
      </c>
    </row>
    <row r="84" spans="1:8" x14ac:dyDescent="0.25">
      <c r="A84" s="240" t="s">
        <v>402</v>
      </c>
      <c r="B84" s="241"/>
      <c r="C84" s="123">
        <f>+C10</f>
        <v>23391794</v>
      </c>
      <c r="D84" s="174">
        <f>+D10</f>
        <v>6083332.3999999994</v>
      </c>
      <c r="E84" s="174">
        <f t="shared" ref="E84:G84" si="14">+E10</f>
        <v>29475126.400000002</v>
      </c>
      <c r="F84" s="123">
        <f t="shared" si="14"/>
        <v>29475075.440000001</v>
      </c>
      <c r="G84" s="123">
        <f t="shared" si="14"/>
        <v>29475075.440000001</v>
      </c>
      <c r="H84" s="123">
        <f>+H10</f>
        <v>50.959999999962747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G14"/>
  <sheetViews>
    <sheetView zoomScale="115" zoomScaleNormal="115" workbookViewId="0">
      <selection activeCell="F68" sqref="F68"/>
    </sheetView>
  </sheetViews>
  <sheetFormatPr baseColWidth="10" defaultRowHeight="15" x14ac:dyDescent="0.25"/>
  <cols>
    <col min="1" max="1" width="81.140625" style="22" bestFit="1" customWidth="1"/>
    <col min="2" max="2" width="13.28515625" style="82" bestFit="1" customWidth="1"/>
    <col min="3" max="3" width="12" style="82" customWidth="1"/>
    <col min="4" max="6" width="13.28515625" style="82" bestFit="1" customWidth="1"/>
    <col min="7" max="7" width="14.42578125" style="82" customWidth="1"/>
  </cols>
  <sheetData>
    <row r="1" spans="1:7" x14ac:dyDescent="0.25">
      <c r="A1" s="220" t="s">
        <v>458</v>
      </c>
      <c r="B1" s="216"/>
      <c r="C1" s="216"/>
      <c r="D1" s="216"/>
      <c r="E1" s="216"/>
      <c r="F1" s="216"/>
      <c r="G1" s="221"/>
    </row>
    <row r="2" spans="1:7" x14ac:dyDescent="0.25">
      <c r="A2" s="222" t="s">
        <v>457</v>
      </c>
      <c r="B2" s="202"/>
      <c r="C2" s="202"/>
      <c r="D2" s="202"/>
      <c r="E2" s="202"/>
      <c r="F2" s="202"/>
      <c r="G2" s="223"/>
    </row>
    <row r="3" spans="1:7" x14ac:dyDescent="0.25">
      <c r="A3" s="222" t="s">
        <v>403</v>
      </c>
      <c r="B3" s="202"/>
      <c r="C3" s="202"/>
      <c r="D3" s="202"/>
      <c r="E3" s="202"/>
      <c r="F3" s="202"/>
      <c r="G3" s="223"/>
    </row>
    <row r="4" spans="1:7" x14ac:dyDescent="0.25">
      <c r="A4" s="222" t="s">
        <v>345</v>
      </c>
      <c r="B4" s="202"/>
      <c r="C4" s="202"/>
      <c r="D4" s="202"/>
      <c r="E4" s="202"/>
      <c r="F4" s="202"/>
      <c r="G4" s="223"/>
    </row>
    <row r="5" spans="1:7" x14ac:dyDescent="0.25">
      <c r="A5" s="222" t="s">
        <v>495</v>
      </c>
      <c r="B5" s="202"/>
      <c r="C5" s="202"/>
      <c r="D5" s="202"/>
      <c r="E5" s="202"/>
      <c r="F5" s="202"/>
      <c r="G5" s="223"/>
    </row>
    <row r="6" spans="1:7" x14ac:dyDescent="0.25">
      <c r="A6" s="224" t="s">
        <v>0</v>
      </c>
      <c r="B6" s="215"/>
      <c r="C6" s="215"/>
      <c r="D6" s="215"/>
      <c r="E6" s="215"/>
      <c r="F6" s="215"/>
      <c r="G6" s="225"/>
    </row>
    <row r="7" spans="1:7" x14ac:dyDescent="0.25">
      <c r="A7" s="220" t="s">
        <v>1</v>
      </c>
      <c r="B7" s="242" t="s">
        <v>272</v>
      </c>
      <c r="C7" s="242"/>
      <c r="D7" s="242"/>
      <c r="E7" s="242"/>
      <c r="F7" s="242"/>
      <c r="G7" s="243" t="s">
        <v>346</v>
      </c>
    </row>
    <row r="8" spans="1:7" x14ac:dyDescent="0.25">
      <c r="A8" s="222"/>
      <c r="B8" s="226" t="s">
        <v>190</v>
      </c>
      <c r="C8" s="133" t="s">
        <v>227</v>
      </c>
      <c r="D8" s="226" t="s">
        <v>229</v>
      </c>
      <c r="E8" s="226" t="s">
        <v>191</v>
      </c>
      <c r="F8" s="226" t="s">
        <v>193</v>
      </c>
      <c r="G8" s="244"/>
    </row>
    <row r="9" spans="1:7" x14ac:dyDescent="0.25">
      <c r="A9" s="224"/>
      <c r="B9" s="227"/>
      <c r="C9" s="138" t="s">
        <v>228</v>
      </c>
      <c r="D9" s="227"/>
      <c r="E9" s="227"/>
      <c r="F9" s="227"/>
      <c r="G9" s="245"/>
    </row>
    <row r="10" spans="1:7" x14ac:dyDescent="0.25">
      <c r="A10" s="11" t="s">
        <v>347</v>
      </c>
      <c r="B10" s="124">
        <f t="shared" ref="B10:G10" si="0">SUM(B11:B11)</f>
        <v>0</v>
      </c>
      <c r="C10" s="124">
        <f t="shared" si="0"/>
        <v>26246</v>
      </c>
      <c r="D10" s="124">
        <f t="shared" si="0"/>
        <v>26246</v>
      </c>
      <c r="E10" s="124">
        <f t="shared" si="0"/>
        <v>26195</v>
      </c>
      <c r="F10" s="124">
        <f t="shared" si="0"/>
        <v>26195</v>
      </c>
      <c r="G10" s="125">
        <f t="shared" si="0"/>
        <v>51</v>
      </c>
    </row>
    <row r="11" spans="1:7" x14ac:dyDescent="0.25">
      <c r="A11" s="40" t="s">
        <v>459</v>
      </c>
      <c r="B11" s="45">
        <v>0</v>
      </c>
      <c r="C11" s="46">
        <v>26246</v>
      </c>
      <c r="D11" s="46">
        <v>26246</v>
      </c>
      <c r="E11" s="46">
        <v>26195</v>
      </c>
      <c r="F11" s="46">
        <v>26195</v>
      </c>
      <c r="G11" s="122">
        <f>+D11-F11</f>
        <v>51</v>
      </c>
    </row>
    <row r="12" spans="1:7" x14ac:dyDescent="0.25">
      <c r="A12" s="16" t="s">
        <v>348</v>
      </c>
      <c r="B12" s="124">
        <f>SUM(B13:B13)</f>
        <v>23391794</v>
      </c>
      <c r="C12" s="124">
        <f t="shared" ref="C12:F12" si="1">SUM(C13:C13)</f>
        <v>6057086</v>
      </c>
      <c r="D12" s="124">
        <f t="shared" si="1"/>
        <v>29448880</v>
      </c>
      <c r="E12" s="124">
        <f t="shared" si="1"/>
        <v>29448880</v>
      </c>
      <c r="F12" s="124">
        <f t="shared" si="1"/>
        <v>29448880</v>
      </c>
      <c r="G12" s="122">
        <f>SUM(G13:G13)</f>
        <v>0</v>
      </c>
    </row>
    <row r="13" spans="1:7" x14ac:dyDescent="0.25">
      <c r="A13" s="40" t="s">
        <v>459</v>
      </c>
      <c r="B13" s="124">
        <v>23391794</v>
      </c>
      <c r="C13" s="124">
        <v>6057086</v>
      </c>
      <c r="D13" s="124">
        <v>29448880</v>
      </c>
      <c r="E13" s="124">
        <v>29448880</v>
      </c>
      <c r="F13" s="124">
        <v>29448880</v>
      </c>
      <c r="G13" s="122">
        <f>D13-F13</f>
        <v>0</v>
      </c>
    </row>
    <row r="14" spans="1:7" x14ac:dyDescent="0.25">
      <c r="A14" s="42" t="s">
        <v>344</v>
      </c>
      <c r="B14" s="126">
        <f t="shared" ref="B14:F14" si="2">+B10+B12</f>
        <v>23391794</v>
      </c>
      <c r="C14" s="126">
        <f t="shared" si="2"/>
        <v>6083332</v>
      </c>
      <c r="D14" s="126">
        <f t="shared" si="2"/>
        <v>29475126</v>
      </c>
      <c r="E14" s="126">
        <f t="shared" si="2"/>
        <v>29475075</v>
      </c>
      <c r="F14" s="126">
        <f t="shared" si="2"/>
        <v>29475075</v>
      </c>
      <c r="G14" s="127">
        <f>+G10+G12</f>
        <v>51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H77"/>
  <sheetViews>
    <sheetView topLeftCell="A7" workbookViewId="0">
      <selection activeCell="F68" sqref="F68"/>
    </sheetView>
  </sheetViews>
  <sheetFormatPr baseColWidth="10" defaultRowHeight="15" x14ac:dyDescent="0.25"/>
  <cols>
    <col min="1" max="1" width="11.42578125" style="22"/>
    <col min="2" max="2" width="80.5703125" style="22" bestFit="1" customWidth="1"/>
    <col min="3" max="3" width="13.28515625" style="82" customWidth="1"/>
    <col min="4" max="4" width="14" style="82" customWidth="1"/>
    <col min="5" max="5" width="13.28515625" style="82" customWidth="1"/>
    <col min="6" max="7" width="13.28515625" style="82" bestFit="1" customWidth="1"/>
    <col min="8" max="8" width="15.5703125" style="82" customWidth="1"/>
  </cols>
  <sheetData>
    <row r="1" spans="1:8" x14ac:dyDescent="0.25">
      <c r="A1" s="256" t="s">
        <v>458</v>
      </c>
      <c r="B1" s="257"/>
      <c r="C1" s="257"/>
      <c r="D1" s="257"/>
      <c r="E1" s="257"/>
      <c r="F1" s="257"/>
      <c r="G1" s="257"/>
      <c r="H1" s="258"/>
    </row>
    <row r="2" spans="1:8" x14ac:dyDescent="0.25">
      <c r="A2" s="252" t="s">
        <v>457</v>
      </c>
      <c r="B2" s="213"/>
      <c r="C2" s="213"/>
      <c r="D2" s="213"/>
      <c r="E2" s="213"/>
      <c r="F2" s="213"/>
      <c r="G2" s="213"/>
      <c r="H2" s="253"/>
    </row>
    <row r="3" spans="1:8" x14ac:dyDescent="0.25">
      <c r="A3" s="246" t="s">
        <v>404</v>
      </c>
      <c r="B3" s="216"/>
      <c r="C3" s="216"/>
      <c r="D3" s="216"/>
      <c r="E3" s="216"/>
      <c r="F3" s="216"/>
      <c r="G3" s="216"/>
      <c r="H3" s="247"/>
    </row>
    <row r="4" spans="1:8" x14ac:dyDescent="0.25">
      <c r="A4" s="248" t="s">
        <v>349</v>
      </c>
      <c r="B4" s="202"/>
      <c r="C4" s="202"/>
      <c r="D4" s="202"/>
      <c r="E4" s="202"/>
      <c r="F4" s="202"/>
      <c r="G4" s="202"/>
      <c r="H4" s="249"/>
    </row>
    <row r="5" spans="1:8" x14ac:dyDescent="0.25">
      <c r="A5" s="248" t="s">
        <v>494</v>
      </c>
      <c r="B5" s="202"/>
      <c r="C5" s="202"/>
      <c r="D5" s="202"/>
      <c r="E5" s="202"/>
      <c r="F5" s="202"/>
      <c r="G5" s="202"/>
      <c r="H5" s="249"/>
    </row>
    <row r="6" spans="1:8" x14ac:dyDescent="0.25">
      <c r="A6" s="250" t="s">
        <v>0</v>
      </c>
      <c r="B6" s="215"/>
      <c r="C6" s="215"/>
      <c r="D6" s="215"/>
      <c r="E6" s="215"/>
      <c r="F6" s="215"/>
      <c r="G6" s="215"/>
      <c r="H6" s="251"/>
    </row>
    <row r="7" spans="1:8" x14ac:dyDescent="0.25">
      <c r="A7" s="216" t="s">
        <v>1</v>
      </c>
      <c r="B7" s="216"/>
      <c r="C7" s="242" t="s">
        <v>272</v>
      </c>
      <c r="D7" s="242"/>
      <c r="E7" s="242"/>
      <c r="F7" s="242"/>
      <c r="G7" s="242"/>
      <c r="H7" s="242" t="s">
        <v>346</v>
      </c>
    </row>
    <row r="8" spans="1:8" x14ac:dyDescent="0.25">
      <c r="A8" s="202"/>
      <c r="B8" s="202"/>
      <c r="C8" s="226" t="s">
        <v>190</v>
      </c>
      <c r="D8" s="133" t="s">
        <v>227</v>
      </c>
      <c r="E8" s="226" t="s">
        <v>229</v>
      </c>
      <c r="F8" s="226" t="s">
        <v>191</v>
      </c>
      <c r="G8" s="226" t="s">
        <v>193</v>
      </c>
      <c r="H8" s="226"/>
    </row>
    <row r="9" spans="1:8" x14ac:dyDescent="0.25">
      <c r="A9" s="215"/>
      <c r="B9" s="215"/>
      <c r="C9" s="227"/>
      <c r="D9" s="138" t="s">
        <v>228</v>
      </c>
      <c r="E9" s="227"/>
      <c r="F9" s="227"/>
      <c r="G9" s="227"/>
      <c r="H9" s="227"/>
    </row>
    <row r="10" spans="1:8" x14ac:dyDescent="0.25">
      <c r="A10" s="254"/>
      <c r="B10" s="255"/>
      <c r="C10" s="128"/>
      <c r="D10" s="109"/>
      <c r="E10" s="109"/>
      <c r="F10" s="110"/>
      <c r="G10" s="109"/>
      <c r="H10" s="109"/>
    </row>
    <row r="11" spans="1:8" x14ac:dyDescent="0.25">
      <c r="A11" s="236" t="s">
        <v>350</v>
      </c>
      <c r="B11" s="237"/>
      <c r="C11" s="124">
        <f>+C21</f>
        <v>0</v>
      </c>
      <c r="D11" s="124">
        <f t="shared" ref="D11:H11" si="0">+D21</f>
        <v>26246</v>
      </c>
      <c r="E11" s="124">
        <f t="shared" si="0"/>
        <v>26246</v>
      </c>
      <c r="F11" s="124">
        <f t="shared" si="0"/>
        <v>26195</v>
      </c>
      <c r="G11" s="124">
        <f t="shared" si="0"/>
        <v>26195</v>
      </c>
      <c r="H11" s="124">
        <f t="shared" si="0"/>
        <v>51</v>
      </c>
    </row>
    <row r="12" spans="1:8" x14ac:dyDescent="0.25">
      <c r="A12" s="236" t="s">
        <v>351</v>
      </c>
      <c r="B12" s="237"/>
      <c r="C12" s="124">
        <f>SUM(C13:C20)</f>
        <v>0</v>
      </c>
      <c r="D12" s="122">
        <f t="shared" ref="D12:G12" si="1">SUM(D13:D20)</f>
        <v>0</v>
      </c>
      <c r="E12" s="122">
        <f t="shared" si="1"/>
        <v>0</v>
      </c>
      <c r="F12" s="129">
        <f t="shared" si="1"/>
        <v>0</v>
      </c>
      <c r="G12" s="122">
        <f t="shared" si="1"/>
        <v>0</v>
      </c>
      <c r="H12" s="122">
        <f>+E12-F12</f>
        <v>0</v>
      </c>
    </row>
    <row r="13" spans="1:8" x14ac:dyDescent="0.25">
      <c r="A13" s="17"/>
      <c r="B13" s="15" t="s">
        <v>352</v>
      </c>
      <c r="C13" s="124">
        <v>0</v>
      </c>
      <c r="D13" s="122">
        <v>0</v>
      </c>
      <c r="E13" s="122">
        <v>0</v>
      </c>
      <c r="F13" s="129">
        <v>0</v>
      </c>
      <c r="G13" s="122">
        <v>0</v>
      </c>
      <c r="H13" s="122">
        <v>0</v>
      </c>
    </row>
    <row r="14" spans="1:8" x14ac:dyDescent="0.25">
      <c r="A14" s="17"/>
      <c r="B14" s="15" t="s">
        <v>353</v>
      </c>
      <c r="C14" s="124">
        <v>0</v>
      </c>
      <c r="D14" s="122">
        <v>0</v>
      </c>
      <c r="E14" s="122">
        <v>0</v>
      </c>
      <c r="F14" s="129">
        <v>0</v>
      </c>
      <c r="G14" s="129">
        <v>0</v>
      </c>
      <c r="H14" s="122">
        <v>0</v>
      </c>
    </row>
    <row r="15" spans="1:8" x14ac:dyDescent="0.25">
      <c r="A15" s="17"/>
      <c r="B15" s="15" t="s">
        <v>354</v>
      </c>
      <c r="C15" s="124">
        <v>0</v>
      </c>
      <c r="D15" s="122">
        <v>0</v>
      </c>
      <c r="E15" s="122">
        <v>0</v>
      </c>
      <c r="F15" s="129">
        <v>0</v>
      </c>
      <c r="G15" s="122">
        <v>0</v>
      </c>
      <c r="H15" s="122">
        <v>0</v>
      </c>
    </row>
    <row r="16" spans="1:8" x14ac:dyDescent="0.25">
      <c r="A16" s="17"/>
      <c r="B16" s="15" t="s">
        <v>355</v>
      </c>
      <c r="C16" s="124">
        <v>0</v>
      </c>
      <c r="D16" s="122">
        <v>0</v>
      </c>
      <c r="E16" s="122">
        <v>0</v>
      </c>
      <c r="F16" s="129">
        <v>0</v>
      </c>
      <c r="G16" s="122">
        <v>0</v>
      </c>
      <c r="H16" s="122">
        <v>0</v>
      </c>
    </row>
    <row r="17" spans="1:8" x14ac:dyDescent="0.25">
      <c r="A17" s="17"/>
      <c r="B17" s="15" t="s">
        <v>356</v>
      </c>
      <c r="C17" s="124">
        <v>0</v>
      </c>
      <c r="D17" s="122">
        <v>0</v>
      </c>
      <c r="E17" s="122">
        <v>0</v>
      </c>
      <c r="F17" s="129">
        <v>0</v>
      </c>
      <c r="G17" s="122">
        <v>0</v>
      </c>
      <c r="H17" s="122">
        <v>0</v>
      </c>
    </row>
    <row r="18" spans="1:8" x14ac:dyDescent="0.25">
      <c r="A18" s="17"/>
      <c r="B18" s="15" t="s">
        <v>357</v>
      </c>
      <c r="C18" s="124">
        <v>0</v>
      </c>
      <c r="D18" s="122">
        <v>0</v>
      </c>
      <c r="E18" s="122">
        <v>0</v>
      </c>
      <c r="F18" s="129">
        <v>0</v>
      </c>
      <c r="G18" s="122">
        <v>0</v>
      </c>
      <c r="H18" s="122">
        <v>0</v>
      </c>
    </row>
    <row r="19" spans="1:8" x14ac:dyDescent="0.25">
      <c r="A19" s="17"/>
      <c r="B19" s="15" t="s">
        <v>358</v>
      </c>
      <c r="C19" s="124">
        <v>0</v>
      </c>
      <c r="D19" s="122">
        <v>0</v>
      </c>
      <c r="E19" s="122">
        <v>0</v>
      </c>
      <c r="F19" s="129">
        <v>0</v>
      </c>
      <c r="G19" s="122">
        <v>0</v>
      </c>
      <c r="H19" s="122">
        <v>0</v>
      </c>
    </row>
    <row r="20" spans="1:8" x14ac:dyDescent="0.25">
      <c r="A20" s="17"/>
      <c r="B20" s="15" t="s">
        <v>359</v>
      </c>
      <c r="C20" s="124">
        <v>0</v>
      </c>
      <c r="D20" s="122">
        <v>0</v>
      </c>
      <c r="E20" s="122">
        <v>0</v>
      </c>
      <c r="F20" s="129">
        <v>0</v>
      </c>
      <c r="G20" s="122">
        <v>0</v>
      </c>
      <c r="H20" s="122">
        <v>0</v>
      </c>
    </row>
    <row r="21" spans="1:8" x14ac:dyDescent="0.25">
      <c r="A21" s="236" t="s">
        <v>360</v>
      </c>
      <c r="B21" s="237"/>
      <c r="C21" s="124">
        <f t="shared" ref="C21:H21" si="2">SUM(C23:C28)</f>
        <v>0</v>
      </c>
      <c r="D21" s="122">
        <f t="shared" si="2"/>
        <v>26246</v>
      </c>
      <c r="E21" s="122">
        <f t="shared" si="2"/>
        <v>26246</v>
      </c>
      <c r="F21" s="129">
        <f t="shared" si="2"/>
        <v>26195</v>
      </c>
      <c r="G21" s="122">
        <f t="shared" si="2"/>
        <v>26195</v>
      </c>
      <c r="H21" s="122">
        <f t="shared" si="2"/>
        <v>51</v>
      </c>
    </row>
    <row r="22" spans="1:8" x14ac:dyDescent="0.25">
      <c r="A22" s="17"/>
      <c r="B22" s="15" t="s">
        <v>361</v>
      </c>
      <c r="C22" s="124">
        <v>0</v>
      </c>
      <c r="D22" s="122">
        <v>0</v>
      </c>
      <c r="E22" s="122">
        <v>0</v>
      </c>
      <c r="F22" s="129">
        <v>0</v>
      </c>
      <c r="G22" s="122">
        <v>0</v>
      </c>
      <c r="H22" s="122">
        <v>0</v>
      </c>
    </row>
    <row r="23" spans="1:8" x14ac:dyDescent="0.25">
      <c r="A23" s="17"/>
      <c r="B23" s="15" t="s">
        <v>362</v>
      </c>
      <c r="C23" s="124">
        <v>0</v>
      </c>
      <c r="D23" s="122">
        <v>0</v>
      </c>
      <c r="E23" s="122">
        <v>0</v>
      </c>
      <c r="F23" s="129">
        <v>0</v>
      </c>
      <c r="G23" s="122">
        <v>0</v>
      </c>
      <c r="H23" s="122">
        <v>0</v>
      </c>
    </row>
    <row r="24" spans="1:8" x14ac:dyDescent="0.25">
      <c r="A24" s="17"/>
      <c r="B24" s="15" t="s">
        <v>363</v>
      </c>
      <c r="C24" s="124">
        <v>0</v>
      </c>
      <c r="D24" s="122">
        <v>0</v>
      </c>
      <c r="E24" s="122">
        <v>0</v>
      </c>
      <c r="F24" s="129">
        <v>0</v>
      </c>
      <c r="G24" s="122">
        <v>0</v>
      </c>
      <c r="H24" s="122">
        <v>0</v>
      </c>
    </row>
    <row r="25" spans="1:8" x14ac:dyDescent="0.25">
      <c r="A25" s="17"/>
      <c r="B25" s="15" t="s">
        <v>442</v>
      </c>
      <c r="C25" s="124">
        <v>0</v>
      </c>
      <c r="D25" s="122">
        <v>0</v>
      </c>
      <c r="E25" s="122">
        <v>0</v>
      </c>
      <c r="F25" s="129">
        <v>0</v>
      </c>
      <c r="G25" s="122">
        <v>0</v>
      </c>
      <c r="H25" s="122">
        <v>0</v>
      </c>
    </row>
    <row r="26" spans="1:8" x14ac:dyDescent="0.25">
      <c r="A26" s="17"/>
      <c r="B26" s="15" t="s">
        <v>364</v>
      </c>
      <c r="C26" s="124">
        <v>0</v>
      </c>
      <c r="D26" s="122">
        <v>26246</v>
      </c>
      <c r="E26" s="122">
        <f>C26+D26</f>
        <v>26246</v>
      </c>
      <c r="F26" s="129">
        <v>26195</v>
      </c>
      <c r="G26" s="129">
        <v>26195</v>
      </c>
      <c r="H26" s="122">
        <f>E26-G26</f>
        <v>51</v>
      </c>
    </row>
    <row r="27" spans="1:8" x14ac:dyDescent="0.25">
      <c r="A27" s="17"/>
      <c r="B27" s="15" t="s">
        <v>365</v>
      </c>
      <c r="C27" s="124">
        <v>0</v>
      </c>
      <c r="D27" s="122">
        <v>0</v>
      </c>
      <c r="E27" s="122">
        <v>0</v>
      </c>
      <c r="F27" s="129">
        <v>0</v>
      </c>
      <c r="G27" s="122">
        <v>0</v>
      </c>
      <c r="H27" s="122">
        <v>0</v>
      </c>
    </row>
    <row r="28" spans="1:8" x14ac:dyDescent="0.25">
      <c r="A28" s="17"/>
      <c r="B28" s="15" t="s">
        <v>366</v>
      </c>
      <c r="C28" s="124">
        <v>0</v>
      </c>
      <c r="D28" s="122">
        <v>0</v>
      </c>
      <c r="E28" s="122">
        <v>0</v>
      </c>
      <c r="F28" s="129">
        <v>0</v>
      </c>
      <c r="G28" s="122">
        <v>0</v>
      </c>
      <c r="H28" s="122">
        <v>0</v>
      </c>
    </row>
    <row r="29" spans="1:8" x14ac:dyDescent="0.25">
      <c r="A29" s="236" t="s">
        <v>446</v>
      </c>
      <c r="B29" s="237"/>
      <c r="C29" s="124">
        <f t="shared" ref="C29:H29" si="3">SUM(C30:C38)</f>
        <v>0</v>
      </c>
      <c r="D29" s="122">
        <f t="shared" si="3"/>
        <v>0</v>
      </c>
      <c r="E29" s="122">
        <f t="shared" si="3"/>
        <v>0</v>
      </c>
      <c r="F29" s="129">
        <f t="shared" si="3"/>
        <v>0</v>
      </c>
      <c r="G29" s="122">
        <f t="shared" si="3"/>
        <v>0</v>
      </c>
      <c r="H29" s="122">
        <f t="shared" si="3"/>
        <v>0</v>
      </c>
    </row>
    <row r="30" spans="1:8" x14ac:dyDescent="0.25">
      <c r="A30" s="17"/>
      <c r="B30" s="15" t="s">
        <v>445</v>
      </c>
      <c r="C30" s="124">
        <v>0</v>
      </c>
      <c r="D30" s="122">
        <v>0</v>
      </c>
      <c r="E30" s="122">
        <v>0</v>
      </c>
      <c r="F30" s="129">
        <v>0</v>
      </c>
      <c r="G30" s="122">
        <v>0</v>
      </c>
      <c r="H30" s="122">
        <v>0</v>
      </c>
    </row>
    <row r="31" spans="1:8" x14ac:dyDescent="0.25">
      <c r="A31" s="17"/>
      <c r="B31" s="15" t="s">
        <v>367</v>
      </c>
      <c r="C31" s="124">
        <v>0</v>
      </c>
      <c r="D31" s="122">
        <v>0</v>
      </c>
      <c r="E31" s="122">
        <v>0</v>
      </c>
      <c r="F31" s="129">
        <v>0</v>
      </c>
      <c r="G31" s="122">
        <v>0</v>
      </c>
      <c r="H31" s="122">
        <v>0</v>
      </c>
    </row>
    <row r="32" spans="1:8" x14ac:dyDescent="0.25">
      <c r="A32" s="17"/>
      <c r="B32" s="15" t="s">
        <v>368</v>
      </c>
      <c r="C32" s="124">
        <v>0</v>
      </c>
      <c r="D32" s="122">
        <v>0</v>
      </c>
      <c r="E32" s="122">
        <v>0</v>
      </c>
      <c r="F32" s="129">
        <v>0</v>
      </c>
      <c r="G32" s="122">
        <v>0</v>
      </c>
      <c r="H32" s="122">
        <v>0</v>
      </c>
    </row>
    <row r="33" spans="1:8" x14ac:dyDescent="0.25">
      <c r="A33" s="17"/>
      <c r="B33" s="15" t="s">
        <v>369</v>
      </c>
      <c r="C33" s="124">
        <v>0</v>
      </c>
      <c r="D33" s="122">
        <v>0</v>
      </c>
      <c r="E33" s="122">
        <v>0</v>
      </c>
      <c r="F33" s="129">
        <v>0</v>
      </c>
      <c r="G33" s="122">
        <v>0</v>
      </c>
      <c r="H33" s="122">
        <v>0</v>
      </c>
    </row>
    <row r="34" spans="1:8" x14ac:dyDescent="0.25">
      <c r="A34" s="17"/>
      <c r="B34" s="15" t="s">
        <v>370</v>
      </c>
      <c r="C34" s="124">
        <v>0</v>
      </c>
      <c r="D34" s="122">
        <v>0</v>
      </c>
      <c r="E34" s="122">
        <v>0</v>
      </c>
      <c r="F34" s="129">
        <v>0</v>
      </c>
      <c r="G34" s="122">
        <v>0</v>
      </c>
      <c r="H34" s="122">
        <v>0</v>
      </c>
    </row>
    <row r="35" spans="1:8" x14ac:dyDescent="0.25">
      <c r="A35" s="17"/>
      <c r="B35" s="15" t="s">
        <v>371</v>
      </c>
      <c r="C35" s="124">
        <v>0</v>
      </c>
      <c r="D35" s="122">
        <v>0</v>
      </c>
      <c r="E35" s="122">
        <v>0</v>
      </c>
      <c r="F35" s="129">
        <v>0</v>
      </c>
      <c r="G35" s="122">
        <v>0</v>
      </c>
      <c r="H35" s="122">
        <v>0</v>
      </c>
    </row>
    <row r="36" spans="1:8" x14ac:dyDescent="0.25">
      <c r="A36" s="17"/>
      <c r="B36" s="15" t="s">
        <v>372</v>
      </c>
      <c r="C36" s="124">
        <v>0</v>
      </c>
      <c r="D36" s="122">
        <v>0</v>
      </c>
      <c r="E36" s="122">
        <v>0</v>
      </c>
      <c r="F36" s="129">
        <v>0</v>
      </c>
      <c r="G36" s="122">
        <v>0</v>
      </c>
      <c r="H36" s="122">
        <v>0</v>
      </c>
    </row>
    <row r="37" spans="1:8" x14ac:dyDescent="0.25">
      <c r="A37" s="17"/>
      <c r="B37" s="15" t="s">
        <v>373</v>
      </c>
      <c r="C37" s="124">
        <v>0</v>
      </c>
      <c r="D37" s="122">
        <v>0</v>
      </c>
      <c r="E37" s="122">
        <v>0</v>
      </c>
      <c r="F37" s="129">
        <v>0</v>
      </c>
      <c r="G37" s="122">
        <v>0</v>
      </c>
      <c r="H37" s="122">
        <v>0</v>
      </c>
    </row>
    <row r="38" spans="1:8" x14ac:dyDescent="0.25">
      <c r="A38" s="17"/>
      <c r="B38" s="15" t="s">
        <v>374</v>
      </c>
      <c r="C38" s="124">
        <v>0</v>
      </c>
      <c r="D38" s="122">
        <v>0</v>
      </c>
      <c r="E38" s="122">
        <v>0</v>
      </c>
      <c r="F38" s="129">
        <v>0</v>
      </c>
      <c r="G38" s="122">
        <v>0</v>
      </c>
      <c r="H38" s="122">
        <v>0</v>
      </c>
    </row>
    <row r="39" spans="1:8" x14ac:dyDescent="0.25">
      <c r="A39" s="236" t="s">
        <v>447</v>
      </c>
      <c r="B39" s="260"/>
      <c r="C39" s="129">
        <f t="shared" ref="C39:H39" si="4">SUM(C40:C43)</f>
        <v>0</v>
      </c>
      <c r="D39" s="122">
        <f t="shared" si="4"/>
        <v>0</v>
      </c>
      <c r="E39" s="122">
        <f t="shared" si="4"/>
        <v>0</v>
      </c>
      <c r="F39" s="129">
        <f t="shared" si="4"/>
        <v>0</v>
      </c>
      <c r="G39" s="122">
        <f t="shared" si="4"/>
        <v>0</v>
      </c>
      <c r="H39" s="122">
        <f t="shared" si="4"/>
        <v>0</v>
      </c>
    </row>
    <row r="40" spans="1:8" x14ac:dyDescent="0.25">
      <c r="A40" s="17"/>
      <c r="B40" s="37" t="s">
        <v>443</v>
      </c>
      <c r="C40" s="129">
        <v>0</v>
      </c>
      <c r="D40" s="122">
        <v>0</v>
      </c>
      <c r="E40" s="122">
        <v>0</v>
      </c>
      <c r="F40" s="129">
        <v>0</v>
      </c>
      <c r="G40" s="122">
        <v>0</v>
      </c>
      <c r="H40" s="122">
        <v>0</v>
      </c>
    </row>
    <row r="41" spans="1:8" x14ac:dyDescent="0.25">
      <c r="A41" s="17"/>
      <c r="B41" s="37" t="s">
        <v>444</v>
      </c>
      <c r="C41" s="129">
        <v>0</v>
      </c>
      <c r="D41" s="122">
        <v>0</v>
      </c>
      <c r="E41" s="122">
        <v>0</v>
      </c>
      <c r="F41" s="129">
        <v>0</v>
      </c>
      <c r="G41" s="122">
        <v>0</v>
      </c>
      <c r="H41" s="122">
        <v>0</v>
      </c>
    </row>
    <row r="42" spans="1:8" x14ac:dyDescent="0.25">
      <c r="A42" s="17"/>
      <c r="B42" s="37" t="s">
        <v>375</v>
      </c>
      <c r="C42" s="129">
        <v>0</v>
      </c>
      <c r="D42" s="122">
        <v>0</v>
      </c>
      <c r="E42" s="122">
        <v>0</v>
      </c>
      <c r="F42" s="129">
        <v>0</v>
      </c>
      <c r="G42" s="122">
        <v>0</v>
      </c>
      <c r="H42" s="122">
        <v>0</v>
      </c>
    </row>
    <row r="43" spans="1:8" x14ac:dyDescent="0.25">
      <c r="A43" s="17"/>
      <c r="B43" s="37" t="s">
        <v>376</v>
      </c>
      <c r="C43" s="129">
        <v>0</v>
      </c>
      <c r="D43" s="122">
        <v>0</v>
      </c>
      <c r="E43" s="122">
        <v>0</v>
      </c>
      <c r="F43" s="129">
        <v>0</v>
      </c>
      <c r="G43" s="122">
        <v>0</v>
      </c>
      <c r="H43" s="122">
        <v>0</v>
      </c>
    </row>
    <row r="44" spans="1:8" x14ac:dyDescent="0.25">
      <c r="A44" s="236" t="s">
        <v>377</v>
      </c>
      <c r="B44" s="260"/>
      <c r="C44" s="129">
        <f>+C54+C45+C62+C72</f>
        <v>23391794</v>
      </c>
      <c r="D44" s="129">
        <f t="shared" ref="D44:G44" si="5">+D54+D45+D62+D72</f>
        <v>6057086</v>
      </c>
      <c r="E44" s="129">
        <f t="shared" si="5"/>
        <v>29448880</v>
      </c>
      <c r="F44" s="129">
        <f t="shared" si="5"/>
        <v>29448880</v>
      </c>
      <c r="G44" s="129">
        <f t="shared" si="5"/>
        <v>29448880</v>
      </c>
      <c r="H44" s="129">
        <f>+H54+H45+H62+H72</f>
        <v>0</v>
      </c>
    </row>
    <row r="45" spans="1:8" x14ac:dyDescent="0.25">
      <c r="A45" s="236" t="s">
        <v>351</v>
      </c>
      <c r="B45" s="260"/>
      <c r="C45" s="129">
        <f>SUM(C46:C53)</f>
        <v>23391794</v>
      </c>
      <c r="D45" s="129">
        <f t="shared" ref="D45:G45" si="6">SUM(D46:D53)</f>
        <v>6057086</v>
      </c>
      <c r="E45" s="129">
        <f t="shared" si="6"/>
        <v>29448880</v>
      </c>
      <c r="F45" s="129">
        <f t="shared" si="6"/>
        <v>29448880</v>
      </c>
      <c r="G45" s="129">
        <f t="shared" si="6"/>
        <v>29448880</v>
      </c>
      <c r="H45" s="129">
        <f>SUM(H46:H53)</f>
        <v>0</v>
      </c>
    </row>
    <row r="46" spans="1:8" x14ac:dyDescent="0.25">
      <c r="A46" s="17"/>
      <c r="B46" s="37" t="s">
        <v>352</v>
      </c>
      <c r="C46" s="122">
        <v>23391794</v>
      </c>
      <c r="D46" s="122">
        <v>6057086</v>
      </c>
      <c r="E46" s="122">
        <v>29448880</v>
      </c>
      <c r="F46" s="122">
        <v>29448880</v>
      </c>
      <c r="G46" s="122">
        <v>29448880</v>
      </c>
      <c r="H46" s="130">
        <v>0</v>
      </c>
    </row>
    <row r="47" spans="1:8" x14ac:dyDescent="0.25">
      <c r="A47" s="17"/>
      <c r="B47" s="37" t="s">
        <v>353</v>
      </c>
      <c r="C47" s="129">
        <v>0</v>
      </c>
      <c r="D47" s="122">
        <v>0</v>
      </c>
      <c r="E47" s="122">
        <v>0</v>
      </c>
      <c r="F47" s="129">
        <v>0</v>
      </c>
      <c r="G47" s="122">
        <v>0</v>
      </c>
      <c r="H47" s="122">
        <f>+E47</f>
        <v>0</v>
      </c>
    </row>
    <row r="48" spans="1:8" x14ac:dyDescent="0.25">
      <c r="A48" s="17"/>
      <c r="B48" s="37" t="s">
        <v>354</v>
      </c>
      <c r="C48" s="129">
        <v>0</v>
      </c>
      <c r="D48" s="122">
        <v>0</v>
      </c>
      <c r="E48" s="122">
        <v>0</v>
      </c>
      <c r="F48" s="129">
        <v>0</v>
      </c>
      <c r="G48" s="122">
        <v>0</v>
      </c>
      <c r="H48" s="122">
        <v>0</v>
      </c>
    </row>
    <row r="49" spans="1:8" x14ac:dyDescent="0.25">
      <c r="A49" s="17"/>
      <c r="B49" s="37" t="s">
        <v>355</v>
      </c>
      <c r="C49" s="129">
        <v>0</v>
      </c>
      <c r="D49" s="122">
        <v>0</v>
      </c>
      <c r="E49" s="122">
        <v>0</v>
      </c>
      <c r="F49" s="129">
        <v>0</v>
      </c>
      <c r="G49" s="122">
        <v>0</v>
      </c>
      <c r="H49" s="122">
        <v>0</v>
      </c>
    </row>
    <row r="50" spans="1:8" x14ac:dyDescent="0.25">
      <c r="A50" s="17"/>
      <c r="B50" s="37" t="s">
        <v>356</v>
      </c>
      <c r="C50" s="129">
        <v>0</v>
      </c>
      <c r="D50" s="122">
        <v>0</v>
      </c>
      <c r="E50" s="122">
        <v>0</v>
      </c>
      <c r="F50" s="129">
        <v>0</v>
      </c>
      <c r="G50" s="122">
        <v>0</v>
      </c>
      <c r="H50" s="122">
        <v>0</v>
      </c>
    </row>
    <row r="51" spans="1:8" x14ac:dyDescent="0.25">
      <c r="A51" s="17"/>
      <c r="B51" s="37" t="s">
        <v>357</v>
      </c>
      <c r="C51" s="129">
        <v>0</v>
      </c>
      <c r="D51" s="122">
        <v>0</v>
      </c>
      <c r="E51" s="122">
        <v>0</v>
      </c>
      <c r="F51" s="129">
        <v>0</v>
      </c>
      <c r="G51" s="122">
        <v>0</v>
      </c>
      <c r="H51" s="122">
        <v>0</v>
      </c>
    </row>
    <row r="52" spans="1:8" x14ac:dyDescent="0.25">
      <c r="A52" s="17"/>
      <c r="B52" s="37" t="s">
        <v>358</v>
      </c>
      <c r="C52" s="129">
        <v>0</v>
      </c>
      <c r="D52" s="122">
        <v>0</v>
      </c>
      <c r="E52" s="122">
        <v>0</v>
      </c>
      <c r="F52" s="129">
        <v>0</v>
      </c>
      <c r="G52" s="122">
        <v>0</v>
      </c>
      <c r="H52" s="122">
        <v>0</v>
      </c>
    </row>
    <row r="53" spans="1:8" x14ac:dyDescent="0.25">
      <c r="A53" s="17"/>
      <c r="B53" s="37" t="s">
        <v>359</v>
      </c>
      <c r="C53" s="129">
        <v>0</v>
      </c>
      <c r="D53" s="122">
        <v>0</v>
      </c>
      <c r="E53" s="122">
        <v>0</v>
      </c>
      <c r="F53" s="129">
        <v>0</v>
      </c>
      <c r="G53" s="122">
        <v>0</v>
      </c>
      <c r="H53" s="122">
        <v>0</v>
      </c>
    </row>
    <row r="54" spans="1:8" x14ac:dyDescent="0.25">
      <c r="A54" s="236" t="s">
        <v>360</v>
      </c>
      <c r="B54" s="260"/>
      <c r="C54" s="129">
        <f t="shared" ref="C54:H54" si="7">SUM(C55:C61)</f>
        <v>0</v>
      </c>
      <c r="D54" s="129">
        <f t="shared" si="7"/>
        <v>0</v>
      </c>
      <c r="E54" s="129">
        <f t="shared" si="7"/>
        <v>0</v>
      </c>
      <c r="F54" s="129">
        <f t="shared" si="7"/>
        <v>0</v>
      </c>
      <c r="G54" s="129">
        <f t="shared" si="7"/>
        <v>0</v>
      </c>
      <c r="H54" s="122">
        <f t="shared" si="7"/>
        <v>0</v>
      </c>
    </row>
    <row r="55" spans="1:8" x14ac:dyDescent="0.25">
      <c r="A55" s="17"/>
      <c r="B55" s="37" t="s">
        <v>361</v>
      </c>
      <c r="C55" s="129">
        <v>0</v>
      </c>
      <c r="D55" s="122">
        <v>0</v>
      </c>
      <c r="E55" s="122">
        <v>0</v>
      </c>
      <c r="F55" s="129">
        <v>0</v>
      </c>
      <c r="G55" s="122">
        <v>0</v>
      </c>
      <c r="H55" s="122">
        <v>0</v>
      </c>
    </row>
    <row r="56" spans="1:8" x14ac:dyDescent="0.25">
      <c r="A56" s="17"/>
      <c r="B56" s="37" t="s">
        <v>362</v>
      </c>
      <c r="C56" s="129">
        <v>0</v>
      </c>
      <c r="D56" s="122">
        <v>0</v>
      </c>
      <c r="E56" s="122">
        <v>0</v>
      </c>
      <c r="F56" s="129">
        <v>0</v>
      </c>
      <c r="G56" s="122">
        <v>0</v>
      </c>
      <c r="H56" s="122">
        <v>0</v>
      </c>
    </row>
    <row r="57" spans="1:8" x14ac:dyDescent="0.25">
      <c r="A57" s="17"/>
      <c r="B57" s="37" t="s">
        <v>363</v>
      </c>
      <c r="C57" s="129">
        <v>0</v>
      </c>
      <c r="D57" s="122">
        <v>0</v>
      </c>
      <c r="E57" s="122">
        <v>0</v>
      </c>
      <c r="F57" s="129">
        <v>0</v>
      </c>
      <c r="G57" s="122">
        <v>0</v>
      </c>
      <c r="H57" s="122">
        <v>0</v>
      </c>
    </row>
    <row r="58" spans="1:8" x14ac:dyDescent="0.25">
      <c r="A58" s="17"/>
      <c r="B58" s="37" t="s">
        <v>442</v>
      </c>
      <c r="C58" s="129">
        <v>0</v>
      </c>
      <c r="D58" s="122">
        <v>0</v>
      </c>
      <c r="E58" s="122">
        <v>0</v>
      </c>
      <c r="F58" s="129">
        <v>0</v>
      </c>
      <c r="G58" s="122">
        <v>0</v>
      </c>
      <c r="H58" s="122">
        <v>0</v>
      </c>
    </row>
    <row r="59" spans="1:8" x14ac:dyDescent="0.25">
      <c r="A59" s="17"/>
      <c r="B59" s="37" t="s">
        <v>364</v>
      </c>
      <c r="C59" s="124">
        <v>0</v>
      </c>
      <c r="D59" s="122">
        <v>0</v>
      </c>
      <c r="E59" s="122">
        <v>0</v>
      </c>
      <c r="F59" s="122">
        <v>0</v>
      </c>
      <c r="G59" s="129">
        <v>0</v>
      </c>
      <c r="H59" s="122">
        <f>E59-G59</f>
        <v>0</v>
      </c>
    </row>
    <row r="60" spans="1:8" x14ac:dyDescent="0.25">
      <c r="A60" s="17"/>
      <c r="B60" s="37" t="s">
        <v>365</v>
      </c>
      <c r="C60" s="129">
        <v>0</v>
      </c>
      <c r="D60" s="122">
        <v>0</v>
      </c>
      <c r="E60" s="122">
        <v>0</v>
      </c>
      <c r="F60" s="122">
        <v>0</v>
      </c>
      <c r="G60" s="130">
        <v>0</v>
      </c>
      <c r="H60" s="122">
        <v>0</v>
      </c>
    </row>
    <row r="61" spans="1:8" x14ac:dyDescent="0.25">
      <c r="A61" s="17"/>
      <c r="B61" s="37" t="s">
        <v>366</v>
      </c>
      <c r="C61" s="129">
        <v>0</v>
      </c>
      <c r="D61" s="122">
        <v>0</v>
      </c>
      <c r="E61" s="122">
        <v>0</v>
      </c>
      <c r="F61" s="129">
        <v>0</v>
      </c>
      <c r="G61" s="122">
        <v>0</v>
      </c>
      <c r="H61" s="122">
        <v>0</v>
      </c>
    </row>
    <row r="62" spans="1:8" x14ac:dyDescent="0.25">
      <c r="A62" s="236" t="s">
        <v>446</v>
      </c>
      <c r="B62" s="260"/>
      <c r="C62" s="129">
        <f t="shared" ref="C62:H62" si="8">SUM(C63:C71)</f>
        <v>0</v>
      </c>
      <c r="D62" s="122">
        <f t="shared" si="8"/>
        <v>0</v>
      </c>
      <c r="E62" s="122">
        <f t="shared" si="8"/>
        <v>0</v>
      </c>
      <c r="F62" s="129">
        <f t="shared" si="8"/>
        <v>0</v>
      </c>
      <c r="G62" s="122">
        <f t="shared" si="8"/>
        <v>0</v>
      </c>
      <c r="H62" s="122">
        <f t="shared" si="8"/>
        <v>0</v>
      </c>
    </row>
    <row r="63" spans="1:8" x14ac:dyDescent="0.25">
      <c r="A63" s="17"/>
      <c r="B63" s="37" t="s">
        <v>445</v>
      </c>
      <c r="C63" s="129">
        <v>0</v>
      </c>
      <c r="D63" s="122">
        <v>0</v>
      </c>
      <c r="E63" s="122">
        <v>0</v>
      </c>
      <c r="F63" s="129">
        <v>0</v>
      </c>
      <c r="G63" s="122">
        <v>0</v>
      </c>
      <c r="H63" s="122">
        <v>0</v>
      </c>
    </row>
    <row r="64" spans="1:8" x14ac:dyDescent="0.25">
      <c r="A64" s="17"/>
      <c r="B64" s="37" t="s">
        <v>367</v>
      </c>
      <c r="C64" s="129">
        <v>0</v>
      </c>
      <c r="D64" s="122">
        <v>0</v>
      </c>
      <c r="E64" s="122">
        <v>0</v>
      </c>
      <c r="F64" s="129">
        <v>0</v>
      </c>
      <c r="G64" s="122">
        <v>0</v>
      </c>
      <c r="H64" s="122">
        <v>0</v>
      </c>
    </row>
    <row r="65" spans="1:8" x14ac:dyDescent="0.25">
      <c r="A65" s="17"/>
      <c r="B65" s="37" t="s">
        <v>368</v>
      </c>
      <c r="C65" s="129">
        <v>0</v>
      </c>
      <c r="D65" s="122">
        <v>0</v>
      </c>
      <c r="E65" s="122">
        <v>0</v>
      </c>
      <c r="F65" s="129">
        <v>0</v>
      </c>
      <c r="G65" s="122">
        <v>0</v>
      </c>
      <c r="H65" s="122">
        <v>0</v>
      </c>
    </row>
    <row r="66" spans="1:8" x14ac:dyDescent="0.25">
      <c r="A66" s="17"/>
      <c r="B66" s="37" t="s">
        <v>369</v>
      </c>
      <c r="C66" s="129">
        <v>0</v>
      </c>
      <c r="D66" s="122">
        <v>0</v>
      </c>
      <c r="E66" s="122">
        <v>0</v>
      </c>
      <c r="F66" s="129">
        <v>0</v>
      </c>
      <c r="G66" s="122">
        <v>0</v>
      </c>
      <c r="H66" s="122">
        <v>0</v>
      </c>
    </row>
    <row r="67" spans="1:8" x14ac:dyDescent="0.25">
      <c r="A67" s="17"/>
      <c r="B67" s="37" t="s">
        <v>370</v>
      </c>
      <c r="C67" s="129">
        <v>0</v>
      </c>
      <c r="D67" s="122">
        <v>0</v>
      </c>
      <c r="E67" s="122">
        <v>0</v>
      </c>
      <c r="F67" s="129">
        <v>0</v>
      </c>
      <c r="G67" s="122">
        <v>0</v>
      </c>
      <c r="H67" s="122">
        <v>0</v>
      </c>
    </row>
    <row r="68" spans="1:8" x14ac:dyDescent="0.25">
      <c r="A68" s="17"/>
      <c r="B68" s="37" t="s">
        <v>371</v>
      </c>
      <c r="C68" s="129">
        <v>0</v>
      </c>
      <c r="D68" s="122">
        <v>0</v>
      </c>
      <c r="E68" s="122">
        <v>0</v>
      </c>
      <c r="F68" s="129">
        <v>0</v>
      </c>
      <c r="G68" s="122">
        <v>0</v>
      </c>
      <c r="H68" s="122">
        <v>0</v>
      </c>
    </row>
    <row r="69" spans="1:8" x14ac:dyDescent="0.25">
      <c r="A69" s="17"/>
      <c r="B69" s="37" t="s">
        <v>372</v>
      </c>
      <c r="C69" s="129">
        <v>0</v>
      </c>
      <c r="D69" s="122">
        <v>0</v>
      </c>
      <c r="E69" s="122">
        <v>0</v>
      </c>
      <c r="F69" s="129">
        <v>0</v>
      </c>
      <c r="G69" s="122">
        <v>0</v>
      </c>
      <c r="H69" s="122">
        <v>0</v>
      </c>
    </row>
    <row r="70" spans="1:8" x14ac:dyDescent="0.25">
      <c r="A70" s="17"/>
      <c r="B70" s="37" t="s">
        <v>373</v>
      </c>
      <c r="C70" s="129">
        <v>0</v>
      </c>
      <c r="D70" s="122">
        <v>0</v>
      </c>
      <c r="E70" s="122">
        <v>0</v>
      </c>
      <c r="F70" s="129">
        <v>0</v>
      </c>
      <c r="G70" s="122">
        <v>0</v>
      </c>
      <c r="H70" s="122">
        <v>0</v>
      </c>
    </row>
    <row r="71" spans="1:8" x14ac:dyDescent="0.25">
      <c r="A71" s="17"/>
      <c r="B71" s="37" t="s">
        <v>374</v>
      </c>
      <c r="C71" s="129">
        <v>0</v>
      </c>
      <c r="D71" s="122">
        <v>0</v>
      </c>
      <c r="E71" s="122">
        <v>0</v>
      </c>
      <c r="F71" s="129">
        <v>0</v>
      </c>
      <c r="G71" s="122">
        <v>0</v>
      </c>
      <c r="H71" s="122">
        <v>0</v>
      </c>
    </row>
    <row r="72" spans="1:8" x14ac:dyDescent="0.25">
      <c r="A72" s="236" t="s">
        <v>447</v>
      </c>
      <c r="B72" s="260"/>
      <c r="C72" s="129">
        <f t="shared" ref="C72:H72" si="9">SUM(C73:C76)</f>
        <v>0</v>
      </c>
      <c r="D72" s="122">
        <f t="shared" si="9"/>
        <v>0</v>
      </c>
      <c r="E72" s="122">
        <f t="shared" si="9"/>
        <v>0</v>
      </c>
      <c r="F72" s="129">
        <f t="shared" si="9"/>
        <v>0</v>
      </c>
      <c r="G72" s="122">
        <f t="shared" si="9"/>
        <v>0</v>
      </c>
      <c r="H72" s="122">
        <f t="shared" si="9"/>
        <v>0</v>
      </c>
    </row>
    <row r="73" spans="1:8" x14ac:dyDescent="0.25">
      <c r="A73" s="17"/>
      <c r="B73" s="37" t="s">
        <v>443</v>
      </c>
      <c r="C73" s="129">
        <v>0</v>
      </c>
      <c r="D73" s="122">
        <v>0</v>
      </c>
      <c r="E73" s="122">
        <v>0</v>
      </c>
      <c r="F73" s="129">
        <v>0</v>
      </c>
      <c r="G73" s="122">
        <v>0</v>
      </c>
      <c r="H73" s="122">
        <v>0</v>
      </c>
    </row>
    <row r="74" spans="1:8" x14ac:dyDescent="0.25">
      <c r="A74" s="17"/>
      <c r="B74" s="37" t="s">
        <v>444</v>
      </c>
      <c r="C74" s="129">
        <v>0</v>
      </c>
      <c r="D74" s="122">
        <v>0</v>
      </c>
      <c r="E74" s="122">
        <v>0</v>
      </c>
      <c r="F74" s="129">
        <v>0</v>
      </c>
      <c r="G74" s="122">
        <v>0</v>
      </c>
      <c r="H74" s="122">
        <v>0</v>
      </c>
    </row>
    <row r="75" spans="1:8" x14ac:dyDescent="0.25">
      <c r="A75" s="17"/>
      <c r="B75" s="37" t="s">
        <v>375</v>
      </c>
      <c r="C75" s="129">
        <v>0</v>
      </c>
      <c r="D75" s="122">
        <v>0</v>
      </c>
      <c r="E75" s="122">
        <v>0</v>
      </c>
      <c r="F75" s="129">
        <v>0</v>
      </c>
      <c r="G75" s="122">
        <v>0</v>
      </c>
      <c r="H75" s="122">
        <v>0</v>
      </c>
    </row>
    <row r="76" spans="1:8" x14ac:dyDescent="0.25">
      <c r="A76" s="17"/>
      <c r="B76" s="37" t="s">
        <v>376</v>
      </c>
      <c r="C76" s="129">
        <v>0</v>
      </c>
      <c r="D76" s="122">
        <v>0</v>
      </c>
      <c r="E76" s="122">
        <v>0</v>
      </c>
      <c r="F76" s="129">
        <v>0</v>
      </c>
      <c r="G76" s="122">
        <v>0</v>
      </c>
      <c r="H76" s="122">
        <v>0</v>
      </c>
    </row>
    <row r="77" spans="1:8" x14ac:dyDescent="0.25">
      <c r="A77" s="240" t="s">
        <v>378</v>
      </c>
      <c r="B77" s="259"/>
      <c r="C77" s="131">
        <f>+C44+C11</f>
        <v>23391794</v>
      </c>
      <c r="D77" s="131">
        <f t="shared" ref="D77:H77" si="10">+D44+D11</f>
        <v>6083332</v>
      </c>
      <c r="E77" s="131">
        <f t="shared" si="10"/>
        <v>29475126</v>
      </c>
      <c r="F77" s="131">
        <f t="shared" si="10"/>
        <v>29475075</v>
      </c>
      <c r="G77" s="131">
        <f t="shared" si="10"/>
        <v>29475075</v>
      </c>
      <c r="H77" s="131">
        <f t="shared" si="10"/>
        <v>51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G35"/>
  <sheetViews>
    <sheetView workbookViewId="0">
      <selection activeCell="A35" sqref="A35"/>
    </sheetView>
  </sheetViews>
  <sheetFormatPr baseColWidth="10" defaultRowHeight="15" x14ac:dyDescent="0.25"/>
  <cols>
    <col min="1" max="1" width="87.5703125" style="22" bestFit="1" customWidth="1"/>
    <col min="2" max="2" width="13.28515625" style="82" bestFit="1" customWidth="1"/>
    <col min="3" max="3" width="13" style="82" customWidth="1"/>
    <col min="4" max="4" width="13.140625" style="82" customWidth="1"/>
    <col min="5" max="5" width="14" style="82" customWidth="1"/>
    <col min="6" max="6" width="13.7109375" style="82" customWidth="1"/>
    <col min="7" max="7" width="14.42578125" style="82" customWidth="1"/>
  </cols>
  <sheetData>
    <row r="1" spans="1:7" x14ac:dyDescent="0.25">
      <c r="A1" s="256" t="s">
        <v>458</v>
      </c>
      <c r="B1" s="257"/>
      <c r="C1" s="257"/>
      <c r="D1" s="257"/>
      <c r="E1" s="257"/>
      <c r="F1" s="257"/>
      <c r="G1" s="258"/>
    </row>
    <row r="2" spans="1:7" x14ac:dyDescent="0.25">
      <c r="A2" s="252" t="s">
        <v>457</v>
      </c>
      <c r="B2" s="213"/>
      <c r="C2" s="213"/>
      <c r="D2" s="213"/>
      <c r="E2" s="213"/>
      <c r="F2" s="213"/>
      <c r="G2" s="213"/>
    </row>
    <row r="3" spans="1:7" x14ac:dyDescent="0.25">
      <c r="A3" s="248" t="s">
        <v>405</v>
      </c>
      <c r="B3" s="202"/>
      <c r="C3" s="202"/>
      <c r="D3" s="202"/>
      <c r="E3" s="202"/>
      <c r="F3" s="202"/>
      <c r="G3" s="249"/>
    </row>
    <row r="4" spans="1:7" x14ac:dyDescent="0.25">
      <c r="A4" s="248" t="s">
        <v>379</v>
      </c>
      <c r="B4" s="202"/>
      <c r="C4" s="202"/>
      <c r="D4" s="202"/>
      <c r="E4" s="202"/>
      <c r="F4" s="202"/>
      <c r="G4" s="249"/>
    </row>
    <row r="5" spans="1:7" x14ac:dyDescent="0.25">
      <c r="A5" s="222" t="s">
        <v>494</v>
      </c>
      <c r="B5" s="202"/>
      <c r="C5" s="202"/>
      <c r="D5" s="202"/>
      <c r="E5" s="202"/>
      <c r="F5" s="202"/>
      <c r="G5" s="223"/>
    </row>
    <row r="6" spans="1:7" x14ac:dyDescent="0.25">
      <c r="A6" s="248" t="s">
        <v>0</v>
      </c>
      <c r="B6" s="202"/>
      <c r="C6" s="202"/>
      <c r="D6" s="202"/>
      <c r="E6" s="202"/>
      <c r="F6" s="202"/>
      <c r="G6" s="249"/>
    </row>
    <row r="7" spans="1:7" x14ac:dyDescent="0.25">
      <c r="A7" s="216" t="s">
        <v>1</v>
      </c>
      <c r="B7" s="242" t="s">
        <v>272</v>
      </c>
      <c r="C7" s="242"/>
      <c r="D7" s="242"/>
      <c r="E7" s="242"/>
      <c r="F7" s="242"/>
      <c r="G7" s="242" t="s">
        <v>346</v>
      </c>
    </row>
    <row r="8" spans="1:7" x14ac:dyDescent="0.25">
      <c r="A8" s="202"/>
      <c r="B8" s="226" t="s">
        <v>190</v>
      </c>
      <c r="C8" s="133" t="s">
        <v>227</v>
      </c>
      <c r="D8" s="226" t="s">
        <v>229</v>
      </c>
      <c r="E8" s="226" t="s">
        <v>191</v>
      </c>
      <c r="F8" s="226" t="s">
        <v>193</v>
      </c>
      <c r="G8" s="226"/>
    </row>
    <row r="9" spans="1:7" x14ac:dyDescent="0.25">
      <c r="A9" s="215"/>
      <c r="B9" s="227"/>
      <c r="C9" s="138" t="s">
        <v>228</v>
      </c>
      <c r="D9" s="227"/>
      <c r="E9" s="227"/>
      <c r="F9" s="227"/>
      <c r="G9" s="227"/>
    </row>
    <row r="10" spans="1:7" x14ac:dyDescent="0.25">
      <c r="A10" s="16" t="s">
        <v>380</v>
      </c>
      <c r="B10" s="122">
        <f>SUM(B11:B20)</f>
        <v>0</v>
      </c>
      <c r="C10" s="122">
        <f t="shared" ref="C10:G10" si="0">SUM(C11:C20)</f>
        <v>0</v>
      </c>
      <c r="D10" s="122">
        <f t="shared" si="0"/>
        <v>0</v>
      </c>
      <c r="E10" s="122">
        <f t="shared" si="0"/>
        <v>0</v>
      </c>
      <c r="F10" s="122">
        <f t="shared" si="0"/>
        <v>0</v>
      </c>
      <c r="G10" s="122">
        <f t="shared" si="0"/>
        <v>0</v>
      </c>
    </row>
    <row r="11" spans="1:7" x14ac:dyDescent="0.25">
      <c r="A11" s="17" t="s">
        <v>381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f>+D11-E11</f>
        <v>0</v>
      </c>
    </row>
    <row r="12" spans="1:7" x14ac:dyDescent="0.25">
      <c r="A12" s="17" t="s">
        <v>382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</row>
    <row r="13" spans="1:7" x14ac:dyDescent="0.25">
      <c r="A13" s="17" t="s">
        <v>383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</row>
    <row r="14" spans="1:7" x14ac:dyDescent="0.25">
      <c r="A14" s="17" t="s">
        <v>384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</row>
    <row r="15" spans="1:7" x14ac:dyDescent="0.25">
      <c r="A15" s="17" t="s">
        <v>385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</row>
    <row r="16" spans="1:7" x14ac:dyDescent="0.25">
      <c r="A16" s="17" t="s">
        <v>386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</row>
    <row r="17" spans="1:7" x14ac:dyDescent="0.25">
      <c r="A17" s="17" t="s">
        <v>448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</row>
    <row r="18" spans="1:7" ht="0.75" hidden="1" customHeight="1" x14ac:dyDescent="0.25">
      <c r="A18" s="4" t="s">
        <v>387</v>
      </c>
      <c r="B18" s="122">
        <v>0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</row>
    <row r="19" spans="1:7" hidden="1" x14ac:dyDescent="0.25">
      <c r="A19" s="4" t="s">
        <v>388</v>
      </c>
      <c r="B19" s="122">
        <v>0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</row>
    <row r="20" spans="1:7" x14ac:dyDescent="0.25">
      <c r="A20" s="17" t="s">
        <v>389</v>
      </c>
      <c r="B20" s="122">
        <v>0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</row>
    <row r="21" spans="1:7" x14ac:dyDescent="0.25">
      <c r="A21" s="16" t="s">
        <v>390</v>
      </c>
      <c r="B21" s="122">
        <f>+B22+B23+B24+B25+B26+B27+B28+B31</f>
        <v>16478586</v>
      </c>
      <c r="C21" s="122">
        <f t="shared" ref="C21:G21" si="1">+C22+C23+C24+C25+C26+C27+C28+C31</f>
        <v>2796049.77</v>
      </c>
      <c r="D21" s="122">
        <f>+D22+D23+D24+D25+D26+D27+D28+D31</f>
        <v>19274635.77</v>
      </c>
      <c r="E21" s="122">
        <f t="shared" si="1"/>
        <v>19274635.77</v>
      </c>
      <c r="F21" s="122">
        <f t="shared" si="1"/>
        <v>19274635.77</v>
      </c>
      <c r="G21" s="122">
        <f t="shared" si="1"/>
        <v>0</v>
      </c>
    </row>
    <row r="22" spans="1:7" x14ac:dyDescent="0.25">
      <c r="A22" s="17" t="s">
        <v>381</v>
      </c>
      <c r="B22" s="122">
        <v>16478586</v>
      </c>
      <c r="C22" s="122">
        <v>2796049.77</v>
      </c>
      <c r="D22" s="122">
        <v>19274635.77</v>
      </c>
      <c r="E22" s="122">
        <v>19274635.77</v>
      </c>
      <c r="F22" s="122">
        <v>19274635.77</v>
      </c>
      <c r="G22" s="122">
        <f>D22-E22</f>
        <v>0</v>
      </c>
    </row>
    <row r="23" spans="1:7" x14ac:dyDescent="0.25">
      <c r="A23" s="17" t="s">
        <v>382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f>+D23-E23</f>
        <v>0</v>
      </c>
    </row>
    <row r="24" spans="1:7" x14ac:dyDescent="0.25">
      <c r="A24" s="17" t="s">
        <v>383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</row>
    <row r="25" spans="1:7" x14ac:dyDescent="0.25">
      <c r="A25" s="17" t="s">
        <v>384</v>
      </c>
      <c r="B25" s="122">
        <v>0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</row>
    <row r="26" spans="1:7" x14ac:dyDescent="0.25">
      <c r="A26" s="17" t="s">
        <v>385</v>
      </c>
      <c r="B26" s="122">
        <v>0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</row>
    <row r="27" spans="1:7" x14ac:dyDescent="0.25">
      <c r="A27" s="17" t="s">
        <v>386</v>
      </c>
      <c r="B27" s="122">
        <v>0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</row>
    <row r="28" spans="1:7" x14ac:dyDescent="0.25">
      <c r="A28" s="17" t="s">
        <v>448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</row>
    <row r="29" spans="1:7" hidden="1" x14ac:dyDescent="0.25">
      <c r="A29" s="4" t="s">
        <v>387</v>
      </c>
      <c r="B29" s="122">
        <v>0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</row>
    <row r="30" spans="1:7" hidden="1" x14ac:dyDescent="0.25">
      <c r="A30" s="4" t="s">
        <v>388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</row>
    <row r="31" spans="1:7" x14ac:dyDescent="0.25">
      <c r="A31" s="17" t="s">
        <v>389</v>
      </c>
      <c r="B31" s="122">
        <v>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</row>
    <row r="32" spans="1:7" x14ac:dyDescent="0.25">
      <c r="A32" s="20" t="s">
        <v>449</v>
      </c>
      <c r="B32" s="121">
        <f>+B10+B21</f>
        <v>16478586</v>
      </c>
      <c r="C32" s="121">
        <f t="shared" ref="C32:G32" si="2">+C10+C21</f>
        <v>2796049.77</v>
      </c>
      <c r="D32" s="121">
        <f>+D10+D21</f>
        <v>19274635.77</v>
      </c>
      <c r="E32" s="121">
        <f t="shared" si="2"/>
        <v>19274635.77</v>
      </c>
      <c r="F32" s="121">
        <f t="shared" si="2"/>
        <v>19274635.77</v>
      </c>
      <c r="G32" s="121">
        <f t="shared" si="2"/>
        <v>0</v>
      </c>
    </row>
    <row r="34" spans="2:2" x14ac:dyDescent="0.25">
      <c r="B34" s="147"/>
    </row>
    <row r="35" spans="2:2" x14ac:dyDescent="0.25">
      <c r="B35" s="147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2024-07-08T14:34:12Z</cp:lastPrinted>
  <dcterms:created xsi:type="dcterms:W3CDTF">2016-11-25T14:52:45Z</dcterms:created>
  <dcterms:modified xsi:type="dcterms:W3CDTF">2025-01-20T22:29:14Z</dcterms:modified>
</cp:coreProperties>
</file>